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275" windowHeight="7185" activeTab="0"/>
  </bookViews>
  <sheets>
    <sheet name="Report" sheetId="1" r:id="rId1"/>
    <sheet name="Odpovědi na formulář" sheetId="2" r:id="rId2"/>
    <sheet name="Mezivýpočet" sheetId="3" r:id="rId3"/>
  </sheets>
  <definedNames>
    <definedName name="_xlnm._FilterDatabase" localSheetId="1" hidden="1">'Odpovědi na formulář'!$A$1:$CS$4716</definedName>
    <definedName name="_xlfn.COUNTIFS" hidden="1">#NAME?</definedName>
    <definedName name="_xlnm.Print_Area" localSheetId="0">'Report'!$F$1:$X$486</definedName>
  </definedNames>
  <calcPr fullCalcOnLoad="1"/>
</workbook>
</file>

<file path=xl/sharedStrings.xml><?xml version="1.0" encoding="utf-8"?>
<sst xmlns="http://schemas.openxmlformats.org/spreadsheetml/2006/main" count="893" uniqueCount="315">
  <si>
    <t>Regionální koordinátor</t>
  </si>
  <si>
    <t>Časová značka</t>
  </si>
  <si>
    <t>Vyplňuji za:</t>
  </si>
  <si>
    <t>Název obce nebo DSO:</t>
  </si>
  <si>
    <t>Název ORP:</t>
  </si>
  <si>
    <t>U obce: V kolika DSO je obec zapojena? / U DSO: Počet obcí v DSO</t>
  </si>
  <si>
    <t>Pozice:</t>
  </si>
  <si>
    <t>Věk:</t>
  </si>
  <si>
    <t>Nejvyšší vzdělání:</t>
  </si>
  <si>
    <t>Pohlaví:</t>
  </si>
  <si>
    <t>3. Jak hodnotíte spolupráci mezi sousedními obcemi (tedy s těmi, se kterými sousedí vaše katastrální území; představitelé DSO hodnotí obecně v rámci DSO)?  [Soused 1]</t>
  </si>
  <si>
    <t>3. Jak hodnotíte spolupráci mezi sousedními obcemi (tedy s těmi, se kterými sousedí vaše katastrální území; představitelé DSO hodnotí obecně v rámci DSO)?  [Soused 2]</t>
  </si>
  <si>
    <t>3. Jak hodnotíte spolupráci mezi sousedními obcemi (tedy s těmi, se kterými sousedí vaše katastrální území; představitelé DSO hodnotí obecně v rámci DSO)?  [Soused 3]</t>
  </si>
  <si>
    <t>3. Jak hodnotíte spolupráci mezi sousedními obcemi (tedy s těmi, se kterými sousedí vaše katastrální území; představitelé DSO hodnotí obecně v rámci DSO)?  [Soused 4]</t>
  </si>
  <si>
    <t>3. Jak hodnotíte spolupráci mezi sousedními obcemi (tedy s těmi, se kterými sousedí vaše katastrální území; představitelé DSO hodnotí obecně v rámci DSO)?  [Soused 5]</t>
  </si>
  <si>
    <t>Pokud hodnotíte v předešlé otázce známkou 4 nebo 5, prosím stručně uveďte příčiny:</t>
  </si>
  <si>
    <t>4. Jak hodnotíte spolupráci s obcemi v rámci mikroregionu/ů (DSO)? Představitelé DSO hodnotí jen své DSO. [Řádek 1]</t>
  </si>
  <si>
    <t>4. Jak hodnotíte spolupráci s obcemi v rámci mikroregionu/ů (DSO)? Představitelé DSO hodnotí jen své DSO.  [DSO 1]</t>
  </si>
  <si>
    <t>4. Jak hodnotíte spolupráci s obcemi v rámci mikroregionu/ů (DSO)? Představitelé DSO hodnotí jen své DSO.  [DSO 2]</t>
  </si>
  <si>
    <t>4. Jak hodnotíte spolupráci s obcemi v rámci mikroregionu/ů (DSO)? Představitelé DSO hodnotí jen své DSO.  [DSO 3]</t>
  </si>
  <si>
    <t>4. Jak hodnotíte spolupráci s obcemi v rámci mikroregionu/ů (DSO)? Představitelé DSO hodnotí jen své DSO.  [Soused 4]</t>
  </si>
  <si>
    <t>4. Jak hodnotíte spolupráci s obcemi v rámci mikroregionu/ů (DSO)? Představitelé DSO hodnotí jen své DSO.  [Soused 5]</t>
  </si>
  <si>
    <t>Pokud hodnotíte v otázce č.4 známkou 4 nebo 5, prosím stručně uveďte příčiny:</t>
  </si>
  <si>
    <t>Uveďte název DSO 1</t>
  </si>
  <si>
    <t>Pokud můžete, uveďte za číslo název DSO.  [DSO 2]</t>
  </si>
  <si>
    <t>Pokud můžete, uveďte za číslo název DSO.  [DSO 3]</t>
  </si>
  <si>
    <t>Uveďte název DSO 2</t>
  </si>
  <si>
    <t>Uveďte název DSO 3</t>
  </si>
  <si>
    <t>5. Jaké vidíte největší bariéry meziobecní spolupráce? [Neochota, zášť, nezájem, neznalost či neplnění dohod mezi obcemi ]</t>
  </si>
  <si>
    <t>5. Jaké vidíte největší bariéry meziobecní spolupráce? [Špatné fungování, řízení či právní forma spolupráce (např. DSO)]</t>
  </si>
  <si>
    <t>5. Jaké vidíte největší bariéry meziobecní spolupráce? [Nízká podpora ze strany státu]</t>
  </si>
  <si>
    <t>5. Jaké vidíte největší bariéry meziobecní spolupráce? [Nedostatek financí]</t>
  </si>
  <si>
    <t>5. Jaké vidíte největší bariéry meziobecní spolupráce? [Nedostatečná či složitá legislativa ]</t>
  </si>
  <si>
    <t>5. Jaké vidíte největší bariéry meziobecní spolupráce? [Jiné]</t>
  </si>
  <si>
    <t>Uveďte Jiné</t>
  </si>
  <si>
    <t>6. Napište 3 vaše největší úspěchy nebo pozitiva meziobecní spolupráce a pokud možno je popište:</t>
  </si>
  <si>
    <t>7. Napište 3 vaše největší neúspěchy nebo negativa meziobecní spolupráce :</t>
  </si>
  <si>
    <t>8a. Ohodnoťte oblasti dle vašeho názoru vhodné pro meziobecní spolupráci: [předškolní a základní vzdělávání]</t>
  </si>
  <si>
    <t>8a. Ohodnoťte oblasti dle vašeho názoru vhodné pro meziobecní spolupráci: [sociální služby]</t>
  </si>
  <si>
    <t>8a. Ohodnoťte oblasti dle vašeho názoru vhodné pro meziobecní spolupráci: [odpadové hospodářství]</t>
  </si>
  <si>
    <t>8a. Ohodnoťte oblasti dle vašeho názoru vhodné pro meziobecní spolupráci: [sdružené nákupy (úspory)]</t>
  </si>
  <si>
    <t>8a. Ohodnoťte oblasti dle vašeho názoru vhodné pro meziobecní spolupráci: [vodovody a kanalizace]</t>
  </si>
  <si>
    <t>8a. Ohodnoťte oblasti dle vašeho názoru vhodné pro meziobecní spolupráci: [cestovní ruch]</t>
  </si>
  <si>
    <t>8a. Ohodnoťte oblasti dle vašeho názoru vhodné pro meziobecní spolupráci: [krizové situace]</t>
  </si>
  <si>
    <t>8a. Ohodnoťte oblasti dle vašeho názoru vhodné pro meziobecní spolupráci: [kultura, sport, spolky]</t>
  </si>
  <si>
    <t>8a. Ohodnoťte oblasti dle vašeho názoru vhodné pro meziobecní spolupráci: [sociální podnikání, zaměstnanost]</t>
  </si>
  <si>
    <t>8a. Ohodnoťte oblasti dle vašeho názoru vhodné pro meziobecní spolupráci: [Jiné]</t>
  </si>
  <si>
    <t>8b.  Uveďte, zda v jednotlivých oblastech spolupracujete: [předškolní a základní vzdělávání]</t>
  </si>
  <si>
    <t>8b.  Uveďte, zda v jednotlivých oblastech spolupracujete: [sociální služby]</t>
  </si>
  <si>
    <t>8b.  Uveďte, zda v jednotlivých oblastech spolupracujete: [odpadové hospodářství]</t>
  </si>
  <si>
    <t>8b.  Uveďte, zda v jednotlivých oblastech spolupracujete: [sdružené nákupy (úspory)]</t>
  </si>
  <si>
    <t>8b.  Uveďte, zda v jednotlivých oblastech spolupracujete: [vodovody a kanalizace]</t>
  </si>
  <si>
    <t>8b.  Uveďte, zda v jednotlivých oblastech spolupracujete: [cestovní ruch]</t>
  </si>
  <si>
    <t>8b.  Uveďte, zda v jednotlivých oblastech spolupracujete: [krizové situace]</t>
  </si>
  <si>
    <t>8b.  Uveďte, zda v jednotlivých oblastech spolupracujete: [kultura, sport, spolky]</t>
  </si>
  <si>
    <t>8b.  Uveďte, zda v jednotlivých oblastech spolupracujete: [sociální podnikání, zaměstnanost]</t>
  </si>
  <si>
    <t>8b.  Uveďte, zda v jednotlivých oblastech spolupracujete: [Jiné]</t>
  </si>
  <si>
    <t>Prosíme o specifikaci položky Jiné z předešlé otázky (je-li relevantní):</t>
  </si>
  <si>
    <t>9a. Co považujete za vhodnou formu pro meziobecní spolupráci? Vyberte všechny varianty, které považujete za vhodné z vašeho hlediska:             [Neformální spolupráce mezi obcemi ]</t>
  </si>
  <si>
    <t>9a. Co považujete za vhodnou formu pro meziobecní spolupráci? Vyberte všechny varianty, které považujete za vhodné z vašeho hlediska:             [Shromáždění představitelů obcí v rámci projektu Podpora meziobecní spolupráce]</t>
  </si>
  <si>
    <t>9a. Co považujete za vhodnou formu pro meziobecní spolupráci? Vyberte všechny varianty, které považujete za vhodné z vašeho hlediska:             [Smlouvy mezi obcemi]</t>
  </si>
  <si>
    <t>9a. Co považujete za vhodnou formu pro meziobecní spolupráci? Vyberte všechny varianty, které považujete za vhodné z vašeho hlediska:             [Společné organizace a firmy ]</t>
  </si>
  <si>
    <t>9a. Co považujete za vhodnou formu pro meziobecní spolupráci? Vyberte všechny varianty, které považujete za vhodné z vašeho hlediska:             [Řádek 5]</t>
  </si>
  <si>
    <t>9a. Co považujete za vhodnou formu pro meziobecní spolupráci? Vyberte všechny varianty, které považujete za vhodné z vašeho hlediska:             [Stávající mikroregion (DSO)]</t>
  </si>
  <si>
    <t>9a. Co považujete za vhodnou formu pro meziobecní spolupráci? Vyberte všechny varianty, které považujete za vhodné z vašeho hlediska:             [Jiné]</t>
  </si>
  <si>
    <t>9b. V případě výběru položky Smlouvy mezi obcemi, Společné organizace a firmy nebo Stávající mikroregion (DSO) prosíme o bližší specifikaci:</t>
  </si>
  <si>
    <t>10. Jaký máte názor na institut Okresního shromáždění, které bylo zřízeno zákonem č. 321 o Okresních úřadech ke kontrole činností Okresního úřadu, schvalovalo a kontrolovalo jeho rozpočet a hospodaření, prosazovalo společné zájmy obcí u okresního úřadu a také schvalovalo rozdělení dotací obcím.</t>
  </si>
  <si>
    <t>Prosím specifikujte:</t>
  </si>
  <si>
    <t>11a. Mám předběžný zájem zapojit se do projektu Podpora meziobecní spolupráce a účastnit se jednání Shromáždění představitelů obcí. Vyberte variantu, se kterou souhlasíte.</t>
  </si>
  <si>
    <t>11b. V případě dotazů,připomínek nebo žádostí o informace, prosím specifikujte:</t>
  </si>
  <si>
    <t>11c. V případě nezájmu o projekt, prosím specifikujte:</t>
  </si>
  <si>
    <t>12. V rámci projektu Podpory meziobecní spolupráce budou řešena tři témata (školství, sociální služby, odpady) a čtvrté volitelné téma (vznikne na základě domluvy zúčastněných obcí). Předběžně navrhuji toto téma (vypsat a uvést proč):</t>
  </si>
  <si>
    <t>Další sdělení a náměty k meziobecní spolupráci (vypište):</t>
  </si>
  <si>
    <t>Obec</t>
  </si>
  <si>
    <t>starosta</t>
  </si>
  <si>
    <t>Střední, VOŠ</t>
  </si>
  <si>
    <t>Muž</t>
  </si>
  <si>
    <t>1- velmi významné</t>
  </si>
  <si>
    <t>ne, ale chceme</t>
  </si>
  <si>
    <t>ano</t>
  </si>
  <si>
    <t>Ano</t>
  </si>
  <si>
    <t>ne</t>
  </si>
  <si>
    <t>Vysokoškolské</t>
  </si>
  <si>
    <t>žena</t>
  </si>
  <si>
    <t>Nebyla to dobrá platforma pro spolurozhodování obcí v rámci okresu, protože :</t>
  </si>
  <si>
    <t>Název ORP</t>
  </si>
  <si>
    <t>školství</t>
  </si>
  <si>
    <t>Otázka 1</t>
  </si>
  <si>
    <t>odpadové hospodářství</t>
  </si>
  <si>
    <t>1. Vjakýchoblastechvýborněčivelmidobřespolupracujetesesousedními(případněblízkými)obcemi?PředstaviteléDSOhodnotíobecněvrámciDSO.</t>
  </si>
  <si>
    <t>dobrovolníhasiči</t>
  </si>
  <si>
    <t>pomocpřikrizovýchsituacích</t>
  </si>
  <si>
    <t>sociálnívěci</t>
  </si>
  <si>
    <t>vodovodyakanalizace</t>
  </si>
  <si>
    <t>kultura</t>
  </si>
  <si>
    <t>sport</t>
  </si>
  <si>
    <t>odpadovéhospodářství</t>
  </si>
  <si>
    <t>cestovníruch</t>
  </si>
  <si>
    <t>cestovní ruch</t>
  </si>
  <si>
    <t>Jiné</t>
  </si>
  <si>
    <t>Školství</t>
  </si>
  <si>
    <t>Sociálnívěci</t>
  </si>
  <si>
    <t>Odpadovéhospodářství</t>
  </si>
  <si>
    <t>Vodovody a kanalizace</t>
  </si>
  <si>
    <t>Kultura, sport</t>
  </si>
  <si>
    <t>Cestovní ruch</t>
  </si>
  <si>
    <t>Otázka 2</t>
  </si>
  <si>
    <t>Počet odpovědí</t>
  </si>
  <si>
    <t>2. V jakých oblastech se Vám nedaří navázat spolupráci se sousedními (nebo blízkými) obcemi? Představitelé DSO hodnotí obecně v rámci DSO.</t>
  </si>
  <si>
    <t>1. V jakých oblastech výborně či velmi dobře spolupracujete se sousedními (případně blízkými) obcemi? Představitelé DSO hodnotí obecně v rámci DSO.</t>
  </si>
  <si>
    <t>Průměr</t>
  </si>
  <si>
    <t>Nejhorší známka</t>
  </si>
  <si>
    <t xml:space="preserve">4. Jak hodnotíte spolupráci s obcemi v rámci mikroregionu/ů (DSO)? Představitelé DSO hodnotí jen své DSO. </t>
  </si>
  <si>
    <t>DSO 1</t>
  </si>
  <si>
    <t>DSO 2</t>
  </si>
  <si>
    <t>DSO 3</t>
  </si>
  <si>
    <t>5. Jaké vidíte největší bariéry meziobecní spolupráce?</t>
  </si>
  <si>
    <t>Špatné fungování, řízení či právní forma spolupráce (např. DSO)</t>
  </si>
  <si>
    <t>Nízká podpora ze strany státu</t>
  </si>
  <si>
    <t>Nedostatek financí</t>
  </si>
  <si>
    <t xml:space="preserve">Nedostatečná či složitá legislativa </t>
  </si>
  <si>
    <t>5- nevýznamné</t>
  </si>
  <si>
    <t>8a. Ohodnoťte oblasti dle vašeho názoru vhodné pro meziobecní spolupráci:</t>
  </si>
  <si>
    <t>předškolní a základní vzdělávání</t>
  </si>
  <si>
    <t>sociální služby</t>
  </si>
  <si>
    <t>sdružené nákupy (úspory)</t>
  </si>
  <si>
    <t>vodovody a kanalizace</t>
  </si>
  <si>
    <t>krizové situace</t>
  </si>
  <si>
    <t>kultura, sport, spolky</t>
  </si>
  <si>
    <t>sociální podnikání, zaměstnanost</t>
  </si>
  <si>
    <t>1 (naprosto vhodné až nezbytné)</t>
  </si>
  <si>
    <t xml:space="preserve"> 2 (velmi vhodné)</t>
  </si>
  <si>
    <t xml:space="preserve"> 3 (vhodné)</t>
  </si>
  <si>
    <t xml:space="preserve"> 4 (spíše nevhodné)</t>
  </si>
  <si>
    <t xml:space="preserve"> 5 (naprosto nevhodné). </t>
  </si>
  <si>
    <t>8b.  Uveďte</t>
  </si>
  <si>
    <t xml:space="preserve"> zda v jednotlivých oblastech spolupracujete:</t>
  </si>
  <si>
    <t>8b.  Uveďte,  zda v jednotlivých oblastech spolupracujete:</t>
  </si>
  <si>
    <t xml:space="preserve">9a. Co považujete za vhodnou formu pro meziobecní spolupráci? </t>
  </si>
  <si>
    <t>Neformální spolupráce mezi obcemi</t>
  </si>
  <si>
    <t>Shromáždění představitelů obcí v rámci projektu Podpora meziobecní spolupráce</t>
  </si>
  <si>
    <t>Smlouvy mezi obcemi</t>
  </si>
  <si>
    <t xml:space="preserve">Společné organizace a firmy </t>
  </si>
  <si>
    <t>Stávající mikroregion (DSO)</t>
  </si>
  <si>
    <t>10. Jaký máte názor na institut Okresního shromáždění</t>
  </si>
  <si>
    <t xml:space="preserve"> které bylo zřízeno zákonem č. 321 o Okresních úřadech ke kontrole činností Okresního úřadu</t>
  </si>
  <si>
    <t xml:space="preserve"> schvalovalo a kontrolovalo jeho rozpočet a hospodaření</t>
  </si>
  <si>
    <t xml:space="preserve"> prosazovalo společné zájmy obcí u okresního úřadu a také schvalovalo rozdělení dotací obcím.</t>
  </si>
  <si>
    <t>Byla to dobrá platforma pro spolurozhodování obcí v rámci okresu</t>
  </si>
  <si>
    <t>Odpověď</t>
  </si>
  <si>
    <t>Počet</t>
  </si>
  <si>
    <t>11a.</t>
  </si>
  <si>
    <t>Mám předběžný zájem zapojit se do projektu Podpora meziobecní spolupráce a účastnit se jednání Shromáždění představitelů obcí. Vyberte variantu, se kterou souhlasíte.</t>
  </si>
  <si>
    <t>Ano, ale mám tyto dotazy, připomínky nebo žádosti o informace (specifikujte v následující otázce 11b)</t>
  </si>
  <si>
    <t>Ne, ale pokud budu mít více informací, zvážím to</t>
  </si>
  <si>
    <t>Ne, mám k tomu tyto důvody (specifikujte v následující otázce 11c)</t>
  </si>
  <si>
    <t>Ne, mám k tomu tyto důvody (specifikace v následující otázce 11c)</t>
  </si>
  <si>
    <t>Ano, ale mám tyto dotazy, připomínky nebo žádosti o informace (specifikace v následující otázce 11b)</t>
  </si>
  <si>
    <t>11a. Mám předběžný zájem zapojit se do projektu Podpora meziobecní spolupráce a účastnit se jednání Shromáždění představitelů obcí. Vyberte variantu, se kterou souhlasíte.</t>
  </si>
  <si>
    <t>12. V rámci projektu Podpory meziobecní spolupráce budou řešena tři témata (školství, sociální služby, odpady) a čtvrté volitelné téma (vznikne na základě domluvy zúčastněných obcí). Předběžně navrhuji toto téma (vypsat a uvést proč):</t>
  </si>
  <si>
    <t>Dotazníkové šetření- souhrnný výsledek za ORP</t>
  </si>
  <si>
    <t>Vyhodnocení komentáře - nutno provést z listu Odpovědi na formulář a vložit komentář KMOS</t>
  </si>
  <si>
    <t xml:space="preserve">Neochota, zášť, nezájem, neznalost či neplnění dohod mezi obcemi </t>
  </si>
  <si>
    <t>DSO</t>
  </si>
  <si>
    <t>Sociální věci</t>
  </si>
  <si>
    <t>Odpadové hospodářství</t>
  </si>
  <si>
    <t>Komentář (je li relevantní):</t>
  </si>
  <si>
    <t>četnost</t>
  </si>
  <si>
    <t>5 (nedostatečná)</t>
  </si>
  <si>
    <t>2 (velmi dobrá)</t>
  </si>
  <si>
    <t>3 (dobrá)</t>
  </si>
  <si>
    <t>4 (dostatečná)</t>
  </si>
  <si>
    <t>Dobrovolní hasiči,pomoc</t>
  </si>
  <si>
    <t>Dobrovolní hasiči, pomoc</t>
  </si>
  <si>
    <t xml:space="preserve">3. Jak hodnotíte spolupráci mezi sousedními obcemi (tedy s těmi, se kterými sousedí vaše katastrální území; představitelé DSO hodnotí obecně v rámci DSO)? </t>
  </si>
  <si>
    <t>Podpora meziobecní spolupráce, reg. číslo: CZ.1.04/4.1.00/B8.00001</t>
  </si>
  <si>
    <t>Vyhodnocení komentáře - nutno provést z listu Odpovědi na formulář</t>
  </si>
  <si>
    <t>KMOS vyhodnotí specifikaci položky Jiné z předešlé otázky (je-li relevantní):</t>
  </si>
  <si>
    <t>10. Jaký máte názor na institut Okresního shromáždění, které bylo zřízeno zákonem č. 321 ke kontrole činností Okresního úřadu, schvalovalo a kontrolovalo jeho rozpočet a hospodaření, prosazovalo společné zájmy obcí u okresního úřadu a také schvalovalo rozdělení dotací obcím.</t>
  </si>
  <si>
    <t>9b. V případě výběru položky Smlouvy mezi obcemi, Společné organizace a firmy nebo Stávající mikroregion (DSO) prosíme o bližší specifikaci-zde KMOS okomentuje situaci v území ORP:</t>
  </si>
  <si>
    <t>2-významné</t>
  </si>
  <si>
    <t>3-střední</t>
  </si>
  <si>
    <t>4- málo významné</t>
  </si>
  <si>
    <t xml:space="preserve">3-vhodná </t>
  </si>
  <si>
    <t xml:space="preserve">1-nevhodná </t>
  </si>
  <si>
    <t>2-spíše nevhodná</t>
  </si>
  <si>
    <t>4-velmi vhodná</t>
  </si>
  <si>
    <t>5- nejvhodnější</t>
  </si>
  <si>
    <t>1 (výborná spolupráce)</t>
  </si>
  <si>
    <t>Otázka 3</t>
  </si>
  <si>
    <t>1.add</t>
  </si>
  <si>
    <t>2. VjakýchoblastechseVámnedařínavázatspoluprácisesousedními(neboblízkými)obcemi?PředstaviteléDSOhodnotíobecněvrámciDSO.</t>
  </si>
  <si>
    <t>Byla to dobrá platforma pro spolurozhodování obcí v rámci okresu, ale problémem bylo  nepřímé zastoupení zejména malých obcí (bylo stanoveno směrné číslo počtu obyvatel na 1 hlas).</t>
  </si>
  <si>
    <t>Základní</t>
  </si>
  <si>
    <t>neplnění slibů či dohod</t>
  </si>
  <si>
    <t>místostarosta</t>
  </si>
  <si>
    <t>předseda DSO</t>
  </si>
  <si>
    <t>není zkušenost</t>
  </si>
  <si>
    <t>plynofikace</t>
  </si>
  <si>
    <t>nenítakováoblast</t>
  </si>
  <si>
    <t>Svazek obcí okresu Plzeň-jih pro odpadové hospodářství</t>
  </si>
  <si>
    <t>Chlum</t>
  </si>
  <si>
    <t>Únětice</t>
  </si>
  <si>
    <t>Blovice</t>
  </si>
  <si>
    <t>Svazek obcí okresu Plzeň – jih pro odpadové hospodářství</t>
  </si>
  <si>
    <t>společná propagace cestovního ruchu</t>
  </si>
  <si>
    <t>nedostatek času</t>
  </si>
  <si>
    <t>není</t>
  </si>
  <si>
    <t>Mikroregion Nepomucko</t>
  </si>
  <si>
    <t>zatím neví</t>
  </si>
  <si>
    <t>Letiny</t>
  </si>
  <si>
    <t>Mikroregion Úslava</t>
  </si>
  <si>
    <t>nevstřícnost v realizaci změn v jízdních řádech
další neví</t>
  </si>
  <si>
    <t>školství
Mikroregion Úslava</t>
  </si>
  <si>
    <t>v praxi jsem nezažil, nemohu posoudit</t>
  </si>
  <si>
    <t>veřejný pořádek, 
ochrana životního prostředí, 
péče o zvířata</t>
  </si>
  <si>
    <t>Jarov</t>
  </si>
  <si>
    <t>nevím, žádné výrazné neúspěchy nejsou</t>
  </si>
  <si>
    <t>Žákava</t>
  </si>
  <si>
    <t>nenípotřeba</t>
  </si>
  <si>
    <t>realizovaný projekt na pořízení herních prvků
realizovaný projekt pro podporu cestovního ruchu</t>
  </si>
  <si>
    <t>vodovodní přivaděč - nedotažení projektu do konce</t>
  </si>
  <si>
    <t>společné nákupy</t>
  </si>
  <si>
    <t>Zdemyslice</t>
  </si>
  <si>
    <t>Plynofikace obcí Zdemyslice a Vlčtejn
herní prvky z mikroregionu
naučná stezky, cyklotrasy</t>
  </si>
  <si>
    <t>vyhodnocení plynofikace</t>
  </si>
  <si>
    <t>cestovní ruch, nákup energií</t>
  </si>
  <si>
    <t>nejsou výrazné neúspěchy</t>
  </si>
  <si>
    <t>mikroregion Úslava</t>
  </si>
  <si>
    <t>zaměstnanost, cestovní ruch</t>
  </si>
  <si>
    <t>Milínov</t>
  </si>
  <si>
    <t>Nepomucko</t>
  </si>
  <si>
    <t>Svazek obcí okresu Plzeň - jih pro odpadové hospodářství</t>
  </si>
  <si>
    <t>1) 2x neúspěšná žádost o dotaci z PRV - podpora klubů</t>
  </si>
  <si>
    <t>Nemám zkušenosti, nemohu se vyjádřit.</t>
  </si>
  <si>
    <t>Seč</t>
  </si>
  <si>
    <t>společnénákupy(energie)</t>
  </si>
  <si>
    <t>Nelze posoudit, nemáme zkušenosti.</t>
  </si>
  <si>
    <t>Sdružené nákupy energií</t>
  </si>
  <si>
    <t>Chocenice</t>
  </si>
  <si>
    <t>žádné výrazné</t>
  </si>
  <si>
    <t>Nezaměstnanost</t>
  </si>
  <si>
    <t>1/ nezískání dotace na společné projekty 
negativa: některá pravidla poskytovatele dotace mohou odradit obce od zapojení do společného projektu - úroveň kompromisu přizpůsobit se ostatním je příliš vysoká. Je problém připravit společný projekt aby dokonale vyhovoval všem zapojeným obcím a zároveň splňoval veškeré požadavky dotace.</t>
  </si>
  <si>
    <t>Pokud možno společný postup při budování vodovodů a kanalizace mezi obcemi.</t>
  </si>
  <si>
    <t>Střížovice</t>
  </si>
  <si>
    <t>nezájem, není důvod</t>
  </si>
  <si>
    <t>plynofikace obce
snížení nákladů na odvoz odpadu
propagace cestovního ruchu</t>
  </si>
  <si>
    <t>nepodařený projekt v oblasti úspor energií</t>
  </si>
  <si>
    <t>Drahkov</t>
  </si>
  <si>
    <t>nedaří se zatím spolupráce ohledně ukládání do sběrného dvora</t>
  </si>
  <si>
    <t>smlouva: přenesená působnost
Mikroregion Úslava</t>
  </si>
  <si>
    <t>společný nákup</t>
  </si>
  <si>
    <t>Ždírec</t>
  </si>
  <si>
    <t>Louňová</t>
  </si>
  <si>
    <t>vzhledem ke krátkému působení ve funkci starosty nemůže poskytnout bližší informace</t>
  </si>
  <si>
    <t>Vlčtejn</t>
  </si>
  <si>
    <t>není nutná žádná spolupráce</t>
  </si>
  <si>
    <t>organizace svozu nebezpečných odpadů
realizace vodovodního přivaděče
plynofikace</t>
  </si>
  <si>
    <t>ztráta vodovodního přivaděče z důvodů neplnění dohod mezi obcemi</t>
  </si>
  <si>
    <t>1) Dětské hlídací centrum - přijímá děti z okolních obcí
2) Společné projekty s Mikroregionem Úslava - vybavení hasičů. herní prvky, značení cyklostezek</t>
  </si>
  <si>
    <t>1) Nezískání dotací na společný projekt</t>
  </si>
  <si>
    <t>Smlouvy mezi obcemi: téma odpadové hospodářství
Stávající mikroregion: Úslava</t>
  </si>
  <si>
    <t>Borovno</t>
  </si>
  <si>
    <t>1) Spolupráce spolku hasičů</t>
  </si>
  <si>
    <t>1) Stávající mikroregion Úslava
2) smlouva - Svazek obcí okresu Plzeň - jih pro odpadové hospodářství</t>
  </si>
  <si>
    <t>Spálené Poříčí</t>
  </si>
  <si>
    <t>nenídůvod</t>
  </si>
  <si>
    <t>Stávající mikroregion: Nepomucko
smlouvy¨: téma budování infrastruktury</t>
  </si>
  <si>
    <t>Míšov</t>
  </si>
  <si>
    <t>6) Náklady na svoz odpadů</t>
  </si>
  <si>
    <t>stávající DSO: Svazek obcí okresu Plzeň - jih pro odpadové hospodářství</t>
  </si>
  <si>
    <t>netýká se</t>
  </si>
  <si>
    <t>Společný nákup</t>
  </si>
  <si>
    <t>Nové Mitrovice</t>
  </si>
  <si>
    <t>neníoblast</t>
  </si>
  <si>
    <t>stávající Mikroregion Nepomucko</t>
  </si>
  <si>
    <t>majetkové spory    , neplnění slibů či dohod</t>
  </si>
  <si>
    <t>díky směrnému číslu vždy velké obce přehlasovaly početnější, ale menší. Při dělení dotací se tvořily účelové skupiny s kartelovou dohodou a termínovým dělením</t>
  </si>
  <si>
    <t>čerpání dotačních titulů - vyhledávání podle potřebných okruhů, zpracování podkladů, podání žádostí, kontrola, vyhodnocení</t>
  </si>
  <si>
    <t>León Daniel</t>
  </si>
  <si>
    <t>V devíti případech tázaní odpověděli, že není důvod ke spolupráci v těchto oblastech, či není taková oblast, kde by se jim nedařilo navázat spolupráci. V jednom případě komentář k jiné: společné nákupy</t>
  </si>
  <si>
    <t>jiné: 2x spolupráce v oblasti plynofikace</t>
  </si>
  <si>
    <t xml:space="preserve">KMOS zde vyhodnotí odpovědi respondentů: Obce jsou z velké části se současnou vzájemnou spoluprácí spokojené (odpovědi 1 a 2),  pro odpovědi 4 a 5: majetkové spory….1, neplnění slibů či dohod……2, není zájem…..1, jiné: není důvod ke spolupráci…..1   </t>
  </si>
  <si>
    <t>1) Není takový projekt</t>
  </si>
  <si>
    <t>nejednotnost společného postupu v ceně odpad. Hospodářství, nekoncepční práce v oblasti záměrů a dotací, špatný přenos informací od sousední obce
nekoncepční práce v oblasti záměrů a dotací
špatný přenos informací od sousední obce -záměrný</t>
  </si>
  <si>
    <t>1) Sdružené nákupy energií, řešení odpadového hospodářství, nezájem o pořádání společné kulturní akce Hry bez hranic
2) Řešení odpadového hospodářství
3) Společné akce - např. hry bez hranic</t>
  </si>
  <si>
    <t>1/ realizace společných projektů obcí mikroregionu v oblasti cestovního ruchu, vybavenosti obcí, podpory hasičů atd., společná propagace cest. ruchu, společné kulturní a sportovní akce, společné postupy obcí
2/ společná propagace území mikroregionu v oblasti CR 
3/ společné kulturní a sportovní akce obcí pořádané mikroregionem
4/ společný postup při stanovisku proti omezení zdravotnické záchranné služby v území 5/ vznik a fungování MAS
pozitiva: obce jsou ochotné a schopné domluvit se na kompromisních řešeních projektů tak, aby projekt vyhovoval pravidlům poskytovatele dotace</t>
  </si>
  <si>
    <t xml:space="preserve">zajištění svozu nebezpečných odpadů, úspora financí společným projektem - herní prvky
</t>
  </si>
  <si>
    <t xml:space="preserve">Odpady - svoz nebezpečných odpadů, dotace na sběrný dvůr, plynofikace, vznik a fungování MAS
</t>
  </si>
  <si>
    <t>společná propagace cestovního ruchu, 
snížení nákladů na svoz nebezpečných odpadů</t>
  </si>
  <si>
    <t xml:space="preserve">společná propagace cestovního ruchu, občanská vybavenost obcí, oprava památek - kapličky, křížky
</t>
  </si>
  <si>
    <t>snížení nákladů za svoz odpadů, projekty mikroregionu - vybavení obcí, cyklotrasy</t>
  </si>
  <si>
    <t xml:space="preserve">1) Zrealizovaný projekt MAS Nepomucko - mobiliář, spolupráce se ZŠ Nezvěstice
</t>
  </si>
  <si>
    <t xml:space="preserve">plynofikace, školství, projekty s mikroregionem Uslava - herní prvky, cyklotrasy; projekt s MAS - naučná stezka
školství
</t>
  </si>
  <si>
    <t xml:space="preserve">odpadové hospodářství, financování akcí s Mikroregionem - vybavení obcí, propagace cestovního ruchu
</t>
  </si>
  <si>
    <t>1. udržení fungování školy v rozsahu 1.-9. ročníku, 
2. spolupráce na projektech plynofikace Letiny - Drahkov
3. úspora nákladů v oblasti nebezpečných odpadů</t>
  </si>
  <si>
    <t>1) Snížení nákladů na svoz odpadu
2) Realizace projektu mikroregionu Nepomucko nových autobusových čekáren</t>
  </si>
  <si>
    <t>1) Výměna informací o činnostech a fungování sousedních obcí,
2) Kultura - pořádání hasičských soutěží
3) Společné projekty s mikroregionem Úslava -  dotace (hřiště, oprava památek)</t>
  </si>
  <si>
    <r>
      <t xml:space="preserve">KMOS zde zhodnotí situaci ve svém ORP   </t>
    </r>
    <r>
      <rPr>
        <b/>
        <sz val="10"/>
        <color indexed="8"/>
        <rFont val="Arial"/>
        <family val="2"/>
      </rPr>
      <t>obce se ve velké většině shodly na</t>
    </r>
    <r>
      <rPr>
        <sz val="10"/>
        <color rgb="FF000000"/>
        <rFont val="Arial"/>
        <family val="2"/>
      </rPr>
      <t xml:space="preserve"> (podle počtu hlasů): společné projekty s Mikroregionem Úslava nebo Nepomucko, snížení ( úspoře) nákladů na svoz nebezpečného odpadu, plynofikace, společné propagaci cestovního ruchu, školství, společný projekt s MAS, vznik a fungování MAS. Dále např. hodnotily jako pozitivní: Výměna informací o činnostech a fungování sousedních obcí,  kultura - pořádání hasičských soutěží. </t>
    </r>
    <r>
      <rPr>
        <b/>
        <sz val="10"/>
        <color indexed="8"/>
        <rFont val="Arial"/>
        <family val="2"/>
      </rPr>
      <t>V případě přípravy společného projektu, který bude dotován</t>
    </r>
    <r>
      <rPr>
        <sz val="10"/>
        <color rgb="FF000000"/>
        <rFont val="Arial"/>
        <family val="2"/>
      </rPr>
      <t xml:space="preserve"> - obce jsou ochotné a schopné se domluvit na kompromisních řešeních projektů tak, aby projekt vyhovoval poskytovateli dotace</t>
    </r>
  </si>
  <si>
    <t xml:space="preserve">Mikroregion Úslava, SOPJOH, budování infrastruktury
</t>
  </si>
  <si>
    <t xml:space="preserve">Obce uvedly  1x jiné: nedostatek času  a 1x není žádná bariéra. </t>
  </si>
  <si>
    <t>nabízené možnosti jsou vhodné pro meziobecní spolupráci - viz graf, další oblast jsme zatím nenašli</t>
  </si>
  <si>
    <t>obce jsou buď již zapojeny do zmíněných aktivit, případně mají většinou zájem se zapojit.</t>
  </si>
  <si>
    <t>Jako nejvhodnější formu spolupráce obce vyhodnotily stávající DSO, dále neformální spolupráce mezi obcemi a Shromáždění představitelů obcí v rámci projektu Podpora meziobecní spolupráce. Jako nejméně vhodné: Společné organizace a firmy</t>
  </si>
  <si>
    <t>školství, řešení přestupků, základní registry
Mikroregion Úslava</t>
  </si>
  <si>
    <t>smlouvy mezi obcemi: budování infrastruktury, Mikroregion Úslava</t>
  </si>
  <si>
    <t>Komentář KMOS: tato odpověď je pro projekt velmi příznivá, váhajícím obcím budou informace dodány na společných setkáních případně při osobní schůzce.</t>
  </si>
  <si>
    <t>Společné nákupy</t>
  </si>
  <si>
    <t>neví</t>
  </si>
  <si>
    <r>
      <t xml:space="preserve">Komentář KMOS:   možná indikace výběru volitelného tématu                                    Obce navrhly tato témata: zaměstnanost, cestovní ruch, vodovody a kanalizace, společný nákup, čerpání dotačních titulů, veřejný pořádek, ochrana životního prostředí, péče o zvířata. Dvě obce zatím neví.  Nejčastěji se odpovědi shodly na </t>
    </r>
    <r>
      <rPr>
        <b/>
        <sz val="10"/>
        <color indexed="8"/>
        <rFont val="Arial"/>
        <family val="2"/>
      </rPr>
      <t>společných nákupech a cestovním ruchu.</t>
    </r>
  </si>
  <si>
    <t>Komentář KMOS: přímo nezájem o projekt jsme nezaznamenali,3  obce zatím váhají</t>
  </si>
  <si>
    <t>9x odpověď:  nezažil, není zkušenost. Tato odpověď není v grafu zohledněna.</t>
  </si>
  <si>
    <r>
      <t>V území ORP Blovice působí</t>
    </r>
    <r>
      <rPr>
        <b/>
        <sz val="10"/>
        <color indexed="8"/>
        <rFont val="Arial"/>
        <family val="2"/>
      </rPr>
      <t xml:space="preserve"> mikroregiony Úslava, Nepomucko a Svazek obcí okresu Plzeň – jih pro odpadové hospodářství</t>
    </r>
    <r>
      <rPr>
        <sz val="10"/>
        <color rgb="FF000000"/>
        <rFont val="Arial"/>
        <family val="2"/>
      </rPr>
      <t xml:space="preserve">. Všechny tyto mikroregiony jsou považovány za vhodnou (v žebříčku hodnoceny jako nejvhodnější) formu spolupráce. </t>
    </r>
    <r>
      <rPr>
        <b/>
        <sz val="10"/>
        <color indexed="8"/>
        <rFont val="Arial"/>
        <family val="2"/>
      </rPr>
      <t>Smlouvy mezi obcemi</t>
    </r>
    <r>
      <rPr>
        <sz val="10"/>
        <color rgb="FF000000"/>
        <rFont val="Arial"/>
        <family val="2"/>
      </rPr>
      <t xml:space="preserve">: nejčastěji na budování infrastruktury, dále pro oblast školství,  přenesenou působnost, řešení přestupků a základní registry. Jediná odpověď pro </t>
    </r>
    <r>
      <rPr>
        <b/>
        <sz val="10"/>
        <color indexed="8"/>
        <rFont val="Arial"/>
        <family val="2"/>
      </rPr>
      <t>společnou organizaci a firmy</t>
    </r>
    <r>
      <rPr>
        <sz val="10"/>
        <color rgb="FF000000"/>
        <rFont val="Arial"/>
        <family val="2"/>
      </rPr>
      <t xml:space="preserve"> je odpadové hospodářství.</t>
    </r>
  </si>
  <si>
    <r>
      <t xml:space="preserve">KMOS zde zhodnotí situaci ve svém ORP                                                                  </t>
    </r>
    <r>
      <rPr>
        <b/>
        <sz val="10"/>
        <color indexed="8"/>
        <rFont val="Arial"/>
        <family val="2"/>
      </rPr>
      <t>Obce většinou odpověděly</t>
    </r>
    <r>
      <rPr>
        <sz val="10"/>
        <color rgb="FF000000"/>
        <rFont val="Arial"/>
        <family val="2"/>
      </rPr>
      <t xml:space="preserve"> (podle počtu hlasů):  nevím, žádné výrazné neúspěchy nejsou, není takový projekt. Zatím se nedaří: Sdružené nákupy energií, nejednotnost společného postupu v ceně odpad. hospodářství, ztráta vodovodního přivaděče z důvodů neplnění dohod mezi obcemi, dále: nevstřícnost v realizaci změn v jízdních řádech,  spolupráce ohledně ukládání do sběrného dvora,  neúspěšná žádost o dotaci, nezájem o pořádání společné kulturní akce Hry bez hranic, nekoncepční práce v oblasti záměrů a dotací, špatný přenos informací od sousední obce. </t>
    </r>
    <r>
      <rPr>
        <b/>
        <sz val="10"/>
        <color indexed="8"/>
        <rFont val="Arial"/>
        <family val="2"/>
      </rPr>
      <t>Negativa společných projektů, které žádají o dotaci</t>
    </r>
    <r>
      <rPr>
        <sz val="10"/>
        <color rgb="FF000000"/>
        <rFont val="Arial"/>
        <family val="2"/>
      </rPr>
      <t>: některá pravidla poskytovatele dotace mohou odradit obce od zapojení do společného projektu - úroveň kompromisu přizpůsobit se ostatním je příliš vysoká. Je problém připravit společný projekt aby dokonale vyhovoval všem zapojeným obcím a zároveň splňoval veškeré požadavky dotace.</t>
    </r>
  </si>
  <si>
    <r>
      <t xml:space="preserve">Zde KMOS rovněž také uvede, zda některé z existujících DSO by mohlo sehrát úlohu v procesu institucionalizace nové formy meziobecní spolupráce                 </t>
    </r>
    <r>
      <rPr>
        <sz val="10"/>
        <color rgb="FF000000"/>
        <rFont val="Arial"/>
        <family val="2"/>
      </rPr>
      <t xml:space="preserve">Na území ORP Blovice působí dva mikroregiony (Úslava a Nepomucko), které mají širokou oblast působnosti a s jejichž činností jsou obce v převládající většině velmi spokojené a hodnotí je jako přínosné. Souběžně zde také působí </t>
    </r>
    <r>
      <rPr>
        <b/>
        <sz val="10"/>
        <color indexed="8"/>
        <rFont val="Arial"/>
        <family val="2"/>
      </rPr>
      <t xml:space="preserve">Svazek obcí okresu Plzeň – jih pro odpadové hospodářství </t>
    </r>
    <r>
      <rPr>
        <sz val="10"/>
        <color indexed="8"/>
        <rFont val="Arial"/>
        <family val="2"/>
      </rPr>
      <t>(jednoúčelově založen - obce jsou s jeho činností též velmi spokojené). Z</t>
    </r>
    <r>
      <rPr>
        <sz val="10"/>
        <color rgb="FF000000"/>
        <rFont val="Arial"/>
        <family val="2"/>
      </rPr>
      <t>atím nelze posoudit možné role v procesu institucionalizace.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</si>
</sst>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\ 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 wrapText="1"/>
    </xf>
    <xf numFmtId="9" fontId="0" fillId="0" borderId="0" xfId="47" applyFont="1" applyAlignment="1">
      <alignment/>
    </xf>
    <xf numFmtId="0" fontId="0" fillId="0" borderId="16" xfId="0" applyFill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/>
    </xf>
    <xf numFmtId="0" fontId="0" fillId="34" borderId="0" xfId="0" applyFill="1" applyAlignment="1">
      <alignment/>
    </xf>
    <xf numFmtId="0" fontId="0" fillId="0" borderId="0" xfId="0" applyAlignment="1">
      <alignment horizontal="left" wrapText="1"/>
    </xf>
    <xf numFmtId="0" fontId="45" fillId="35" borderId="0" xfId="0" applyFont="1" applyFill="1" applyAlignment="1">
      <alignment horizontal="center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911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Mezivýpočet!$A$4:$A$11</c:f>
              <c:strCache>
                <c:ptCount val="8"/>
                <c:pt idx="0">
                  <c:v>Školství</c:v>
                </c:pt>
                <c:pt idx="1">
                  <c:v>Sociálnívěci</c:v>
                </c:pt>
                <c:pt idx="2">
                  <c:v>Odpadovéhospodářství</c:v>
                </c:pt>
                <c:pt idx="3">
                  <c:v>Vodovody a kanalizace</c:v>
                </c:pt>
                <c:pt idx="4">
                  <c:v>Kultura, sport</c:v>
                </c:pt>
                <c:pt idx="5">
                  <c:v>Dobrovolní hasiči,pomoc</c:v>
                </c:pt>
                <c:pt idx="6">
                  <c:v>Cestovní ruch</c:v>
                </c:pt>
                <c:pt idx="7">
                  <c:v>Jiné</c:v>
                </c:pt>
              </c:strCache>
            </c:strRef>
          </c:cat>
          <c:val>
            <c:numRef>
              <c:f>Mezivýpočet!$B$4:$B$11</c:f>
              <c:numCache>
                <c:ptCount val="8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Mezivýpočet!$A$4:$A$11</c:f>
              <c:strCache>
                <c:ptCount val="8"/>
                <c:pt idx="0">
                  <c:v>Školství</c:v>
                </c:pt>
                <c:pt idx="1">
                  <c:v>Sociálnívěci</c:v>
                </c:pt>
                <c:pt idx="2">
                  <c:v>Odpadovéhospodářství</c:v>
                </c:pt>
                <c:pt idx="3">
                  <c:v>Vodovody a kanalizace</c:v>
                </c:pt>
                <c:pt idx="4">
                  <c:v>Kultura, sport</c:v>
                </c:pt>
                <c:pt idx="5">
                  <c:v>Dobrovolní hasiči,pomoc</c:v>
                </c:pt>
                <c:pt idx="6">
                  <c:v>Cestovní ruch</c:v>
                </c:pt>
                <c:pt idx="7">
                  <c:v>Jiné</c:v>
                </c:pt>
              </c:strCache>
            </c:strRef>
          </c:cat>
          <c:val>
            <c:numRef>
              <c:f>Mezivýpočet!$C$4:$C$11</c:f>
              <c:numCache>
                <c:ptCount val="8"/>
                <c:pt idx="0">
                  <c:v>19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13</c:v>
                </c:pt>
                <c:pt idx="5">
                  <c:v>18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axId val="16638428"/>
        <c:axId val="15528125"/>
      </c:bar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blasti spolupráce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četnost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-0.00875"/>
          <c:w val="0.912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Mezivýpočet!$A$18:$A$25</c:f>
              <c:strCache>
                <c:ptCount val="8"/>
                <c:pt idx="0">
                  <c:v>Školství</c:v>
                </c:pt>
                <c:pt idx="1">
                  <c:v>Sociální věci</c:v>
                </c:pt>
                <c:pt idx="2">
                  <c:v>Odpadové hospodářství</c:v>
                </c:pt>
                <c:pt idx="3">
                  <c:v>Vodovody a kanalizace</c:v>
                </c:pt>
                <c:pt idx="4">
                  <c:v>Kultura, sport</c:v>
                </c:pt>
                <c:pt idx="5">
                  <c:v>Dobrovolní hasiči, pomoc</c:v>
                </c:pt>
                <c:pt idx="6">
                  <c:v>Cestovní ruch</c:v>
                </c:pt>
                <c:pt idx="7">
                  <c:v>Jiné</c:v>
                </c:pt>
              </c:strCache>
            </c:strRef>
          </c:cat>
          <c:val>
            <c:numRef>
              <c:f>Mezivýpočet!$B$18:$B$25</c:f>
              <c:numCache>
                <c:ptCount val="8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Mezivýpočet!$A$18:$A$25</c:f>
              <c:strCache>
                <c:ptCount val="8"/>
                <c:pt idx="0">
                  <c:v>Školství</c:v>
                </c:pt>
                <c:pt idx="1">
                  <c:v>Sociální věci</c:v>
                </c:pt>
                <c:pt idx="2">
                  <c:v>Odpadové hospodářství</c:v>
                </c:pt>
                <c:pt idx="3">
                  <c:v>Vodovody a kanalizace</c:v>
                </c:pt>
                <c:pt idx="4">
                  <c:v>Kultura, sport</c:v>
                </c:pt>
                <c:pt idx="5">
                  <c:v>Dobrovolní hasiči, pomoc</c:v>
                </c:pt>
                <c:pt idx="6">
                  <c:v>Cestovní ruch</c:v>
                </c:pt>
                <c:pt idx="7">
                  <c:v>Jiné</c:v>
                </c:pt>
              </c:strCache>
            </c:strRef>
          </c:cat>
          <c:val>
            <c:numRef>
              <c:f>Mezivýpočet!$C$18:$C$25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blasti spolupráce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četnost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-0.007"/>
          <c:w val="0.634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Mezivýpočet!$A$34:$F$34</c:f>
              <c:strCache>
                <c:ptCount val="1"/>
                <c:pt idx="0">
                  <c:v>Neochota, zášť, nezájem, neznalost či neplnění dohod mezi obcemi 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Mezivýpočet!$G$34:$K$34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Mezivýpočet!$A$35:$F$35</c:f>
              <c:strCache>
                <c:ptCount val="1"/>
                <c:pt idx="0">
                  <c:v>Špatné fungování, řízení či právní forma spolupráce (např. DSO)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Mezivýpočet!$G$35:$K$35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Mezivýpočet!$A$36:$F$36</c:f>
              <c:strCache>
                <c:ptCount val="1"/>
                <c:pt idx="0">
                  <c:v>Nízká podpora ze strany státu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Mezivýpočet!$G$36:$K$36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Mezivýpočet!$A$37:$F$37</c:f>
              <c:strCache>
                <c:ptCount val="1"/>
                <c:pt idx="0">
                  <c:v>Nedostatek financí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Mezivýpočet!$G$37:$K$37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Mezivýpočet!$A$38:$F$38</c:f>
              <c:strCache>
                <c:ptCount val="1"/>
                <c:pt idx="0">
                  <c:v>Nedostatečná či složitá legislativa	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Mezivýpočet!$G$38:$K$38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Mezivýpočet!$A$39:$F$39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Mezivýpočet!$G$33:$K$33</c:f>
              <c:strCache>
                <c:ptCount val="5"/>
                <c:pt idx="0">
                  <c:v>1- velmi významné</c:v>
                </c:pt>
                <c:pt idx="1">
                  <c:v>2-významné</c:v>
                </c:pt>
                <c:pt idx="2">
                  <c:v>3-střední</c:v>
                </c:pt>
                <c:pt idx="3">
                  <c:v>4- málo významné</c:v>
                </c:pt>
                <c:pt idx="4">
                  <c:v>5- nevýznamné</c:v>
                </c:pt>
              </c:strCache>
            </c:strRef>
          </c:cat>
          <c:val>
            <c:numRef>
              <c:f>Mezivýpočet!$G$39:$K$39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významnost bariéry </a:t>
                </a:r>
              </a:p>
            </c:rich>
          </c:tx>
          <c:layout>
            <c:manualLayout>
              <c:xMode val="factor"/>
              <c:yMode val="factor"/>
              <c:x val="0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četnost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05225"/>
          <c:w val="0.341"/>
          <c:h val="0.8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475"/>
          <c:y val="-0.005"/>
          <c:w val="0.72725"/>
          <c:h val="0.9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Mezivýpočet!$G$44</c:f>
              <c:strCache>
                <c:ptCount val="1"/>
                <c:pt idx="0">
                  <c:v>1 (naprosto vhodné až nezbytné)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Mezivýpočet!$A$45:$F$54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Mezivýpočet!$G$45:$G$54</c:f>
              <c:numCache>
                <c:ptCount val="10"/>
                <c:pt idx="0">
                  <c:v>13</c:v>
                </c:pt>
                <c:pt idx="1">
                  <c:v>5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Mezivýpočet!$H$44</c:f>
              <c:strCache>
                <c:ptCount val="1"/>
                <c:pt idx="0">
                  <c:v> 2 (velmi vhodné)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Mezivýpočet!$A$45:$F$54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Mezivýpočet!$H$45:$H$54</c:f>
              <c:numCache>
                <c:ptCount val="10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Mezivýpočet!$I$44</c:f>
              <c:strCache>
                <c:ptCount val="1"/>
                <c:pt idx="0">
                  <c:v> 3 (vhodné)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Mezivýpočet!$A$45:$F$54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Mezivýpočet!$I$45:$I$54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Mezivýpočet!$J$44</c:f>
              <c:strCache>
                <c:ptCount val="1"/>
                <c:pt idx="0">
                  <c:v> 4 (spíše nevhodné)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Mezivýpočet!$A$45:$F$54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Mezivýpočet!$J$45:$J$54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Mezivýpočet!$K$44</c:f>
              <c:strCache>
                <c:ptCount val="1"/>
                <c:pt idx="0">
                  <c:v> 5 (naprosto nevhodné).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Mezivýpočet!$A$45:$F$54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Mezivýpočet!$K$45:$K$54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overlap val="100"/>
        <c:axId val="11851674"/>
        <c:axId val="39556203"/>
      </c:bar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oblasti spolupráce </a:t>
                </a:r>
              </a:p>
            </c:rich>
          </c:tx>
          <c:layout>
            <c:manualLayout>
              <c:xMode val="factor"/>
              <c:yMode val="factor"/>
              <c:x val="0.02675"/>
              <c:y val="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z celkového počtu odpovědí</a:t>
                </a:r>
              </a:p>
            </c:rich>
          </c:tx>
          <c:layout>
            <c:manualLayout>
              <c:xMode val="factor"/>
              <c:yMode val="factor"/>
              <c:x val="0.0182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835"/>
          <c:w val="0.290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075"/>
          <c:w val="0.89025"/>
          <c:h val="0.99675"/>
        </c:manualLayout>
      </c:layout>
      <c:line3DChart>
        <c:grouping val="standard"/>
        <c:varyColors val="0"/>
        <c:ser>
          <c:idx val="0"/>
          <c:order val="0"/>
          <c:tx>
            <c:strRef>
              <c:f>Mezivýpočet!$G$58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Mezivýpočet!$A$59:$F$68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Mezivýpočet!$G$59:$G$68</c:f>
              <c:numCache>
                <c:ptCount val="10"/>
                <c:pt idx="0">
                  <c:v>19</c:v>
                </c:pt>
                <c:pt idx="1">
                  <c:v>7</c:v>
                </c:pt>
                <c:pt idx="2">
                  <c:v>16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17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Mezivýpočet!$H$58</c:f>
              <c:strCache>
                <c:ptCount val="1"/>
                <c:pt idx="0">
                  <c:v>ne, ale chceme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Mezivýpočet!$A$59:$F$68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Mezivýpočet!$H$59:$H$68</c:f>
              <c:numCache>
                <c:ptCount val="10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15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Mezivýpočet!$I$58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Mezivýpočet!$A$59:$F$68</c:f>
              <c:multiLvlStrCache>
                <c:ptCount val="10"/>
                <c:lvl>
                  <c:pt idx="0">
                    <c:v>předškolní a základní vzdělávání</c:v>
                  </c:pt>
                  <c:pt idx="1">
                    <c:v>sociální služby</c:v>
                  </c:pt>
                  <c:pt idx="2">
                    <c:v>odpadové hospodářství</c:v>
                  </c:pt>
                  <c:pt idx="3">
                    <c:v>sdružené nákupy (úspory)</c:v>
                  </c:pt>
                  <c:pt idx="4">
                    <c:v>vodovody a kanalizace</c:v>
                  </c:pt>
                  <c:pt idx="5">
                    <c:v>cestovní ruch</c:v>
                  </c:pt>
                  <c:pt idx="6">
                    <c:v>krizové situace</c:v>
                  </c:pt>
                  <c:pt idx="7">
                    <c:v>kultura, sport, spolky</c:v>
                  </c:pt>
                  <c:pt idx="8">
                    <c:v>sociální podnikání, zaměstnanost</c:v>
                  </c:pt>
                  <c:pt idx="9">
                    <c:v>Jiné</c:v>
                  </c:pt>
                </c:lvl>
              </c:multiLvlStrCache>
            </c:multiLvlStrRef>
          </c:cat>
          <c:val>
            <c:numRef>
              <c:f>Mezivýpočet!$I$59:$I$68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</c:numCache>
            </c:numRef>
          </c:val>
          <c:smooth val="0"/>
        </c:ser>
        <c:axId val="20461508"/>
        <c:axId val="49935845"/>
        <c:axId val="46769422"/>
      </c:line3D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oblasti spolupráce</a:t>
                </a:r>
              </a:p>
            </c:rich>
          </c:tx>
          <c:layout>
            <c:manualLayout>
              <c:xMode val="factor"/>
              <c:yMode val="factor"/>
              <c:x val="0.56425"/>
              <c:y val="0.2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četnost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At val="1"/>
        <c:crossBetween val="between"/>
        <c:dispUnits/>
      </c:valAx>
      <c:serAx>
        <c:axId val="46769422"/>
        <c:scaling>
          <c:orientation val="minMax"/>
        </c:scaling>
        <c:axPos val="b"/>
        <c:delete val="1"/>
        <c:majorTickMark val="out"/>
        <c:minorTickMark val="none"/>
        <c:tickLblPos val="none"/>
        <c:crossAx val="499358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2195"/>
          <c:w val="0.13825"/>
          <c:h val="0.5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0525"/>
          <c:w val="0.76475"/>
          <c:h val="0.952"/>
        </c:manualLayout>
      </c:layout>
      <c:line3DChart>
        <c:grouping val="standard"/>
        <c:varyColors val="0"/>
        <c:ser>
          <c:idx val="0"/>
          <c:order val="0"/>
          <c:tx>
            <c:strRef>
              <c:f>Mezivýpočet!$G$74</c:f>
              <c:strCache>
                <c:ptCount val="1"/>
                <c:pt idx="0">
                  <c:v>1-nevhodná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Mezivýpočet!$A$75:$F$80</c:f>
              <c:multiLvlStrCache>
                <c:ptCount val="6"/>
                <c:lvl>
                  <c:pt idx="0">
                    <c:v>Neformální spolupráce mezi obcemi</c:v>
                  </c:pt>
                  <c:pt idx="1">
                    <c:v>Shromáždění představitelů obcí v rámci projektu Podpora meziobecní spolupráce</c:v>
                  </c:pt>
                  <c:pt idx="2">
                    <c:v>Smlouvy mezi obcemi</c:v>
                  </c:pt>
                  <c:pt idx="3">
                    <c:v>Společné organizace a firmy	</c:v>
                  </c:pt>
                  <c:pt idx="4">
                    <c:v>Stávající mikroregion (DSO)</c:v>
                  </c:pt>
                  <c:pt idx="5">
                    <c:v>Jiné</c:v>
                  </c:pt>
                </c:lvl>
              </c:multiLvlStrCache>
            </c:multiLvlStrRef>
          </c:cat>
          <c:val>
            <c:numRef>
              <c:f>Mezivýpočet!$G$75:$G$80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Mezivýpočet!$H$74</c:f>
              <c:strCache>
                <c:ptCount val="1"/>
                <c:pt idx="0">
                  <c:v>2-spíše nevhodná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Mezivýpočet!$A$75:$F$80</c:f>
              <c:multiLvlStrCache>
                <c:ptCount val="6"/>
                <c:lvl>
                  <c:pt idx="0">
                    <c:v>Neformální spolupráce mezi obcemi</c:v>
                  </c:pt>
                  <c:pt idx="1">
                    <c:v>Shromáždění představitelů obcí v rámci projektu Podpora meziobecní spolupráce</c:v>
                  </c:pt>
                  <c:pt idx="2">
                    <c:v>Smlouvy mezi obcemi</c:v>
                  </c:pt>
                  <c:pt idx="3">
                    <c:v>Společné organizace a firmy	</c:v>
                  </c:pt>
                  <c:pt idx="4">
                    <c:v>Stávající mikroregion (DSO)</c:v>
                  </c:pt>
                  <c:pt idx="5">
                    <c:v>Jiné</c:v>
                  </c:pt>
                </c:lvl>
              </c:multiLvlStrCache>
            </c:multiLvlStrRef>
          </c:cat>
          <c:val>
            <c:numRef>
              <c:f>Mezivýpočet!$H$75:$H$80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Mezivýpočet!$I$74</c:f>
              <c:strCache>
                <c:ptCount val="1"/>
                <c:pt idx="0">
                  <c:v>3-vhodná 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Mezivýpočet!$A$75:$F$80</c:f>
              <c:multiLvlStrCache>
                <c:ptCount val="6"/>
                <c:lvl>
                  <c:pt idx="0">
                    <c:v>Neformální spolupráce mezi obcemi</c:v>
                  </c:pt>
                  <c:pt idx="1">
                    <c:v>Shromáždění představitelů obcí v rámci projektu Podpora meziobecní spolupráce</c:v>
                  </c:pt>
                  <c:pt idx="2">
                    <c:v>Smlouvy mezi obcemi</c:v>
                  </c:pt>
                  <c:pt idx="3">
                    <c:v>Společné organizace a firmy	</c:v>
                  </c:pt>
                  <c:pt idx="4">
                    <c:v>Stávající mikroregion (DSO)</c:v>
                  </c:pt>
                  <c:pt idx="5">
                    <c:v>Jiné</c:v>
                  </c:pt>
                </c:lvl>
              </c:multiLvlStrCache>
            </c:multiLvlStrRef>
          </c:cat>
          <c:val>
            <c:numRef>
              <c:f>Mezivýpočet!$I$75:$I$80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Mezivýpočet!$J$74</c:f>
              <c:strCache>
                <c:ptCount val="1"/>
                <c:pt idx="0">
                  <c:v>4-velmi vhodná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Mezivýpočet!$A$75:$F$80</c:f>
              <c:multiLvlStrCache>
                <c:ptCount val="6"/>
                <c:lvl>
                  <c:pt idx="0">
                    <c:v>Neformální spolupráce mezi obcemi</c:v>
                  </c:pt>
                  <c:pt idx="1">
                    <c:v>Shromáždění představitelů obcí v rámci projektu Podpora meziobecní spolupráce</c:v>
                  </c:pt>
                  <c:pt idx="2">
                    <c:v>Smlouvy mezi obcemi</c:v>
                  </c:pt>
                  <c:pt idx="3">
                    <c:v>Společné organizace a firmy	</c:v>
                  </c:pt>
                  <c:pt idx="4">
                    <c:v>Stávající mikroregion (DSO)</c:v>
                  </c:pt>
                  <c:pt idx="5">
                    <c:v>Jiné</c:v>
                  </c:pt>
                </c:lvl>
              </c:multiLvlStrCache>
            </c:multiLvlStrRef>
          </c:cat>
          <c:val>
            <c:numRef>
              <c:f>Mezivýpočet!$J$75:$J$80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Mezivýpočet!$K$74</c:f>
              <c:strCache>
                <c:ptCount val="1"/>
                <c:pt idx="0">
                  <c:v>5- nejvhodnější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Mezivýpočet!$A$75:$F$80</c:f>
              <c:multiLvlStrCache>
                <c:ptCount val="6"/>
                <c:lvl>
                  <c:pt idx="0">
                    <c:v>Neformální spolupráce mezi obcemi</c:v>
                  </c:pt>
                  <c:pt idx="1">
                    <c:v>Shromáždění představitelů obcí v rámci projektu Podpora meziobecní spolupráce</c:v>
                  </c:pt>
                  <c:pt idx="2">
                    <c:v>Smlouvy mezi obcemi</c:v>
                  </c:pt>
                  <c:pt idx="3">
                    <c:v>Společné organizace a firmy	</c:v>
                  </c:pt>
                  <c:pt idx="4">
                    <c:v>Stávající mikroregion (DSO)</c:v>
                  </c:pt>
                  <c:pt idx="5">
                    <c:v>Jiné</c:v>
                  </c:pt>
                </c:lvl>
              </c:multiLvlStrCache>
            </c:multiLvlStrRef>
          </c:cat>
          <c:val>
            <c:numRef>
              <c:f>Mezivýpočet!$K$75:$K$80</c:f>
              <c:numCache>
                <c:ptCount val="6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smooth val="0"/>
        </c:ser>
        <c:axId val="18271615"/>
        <c:axId val="30226808"/>
        <c:axId val="3605817"/>
      </c:line3DChart>
      <c:cat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forma spolupráce</a:t>
                </a:r>
              </a:p>
            </c:rich>
          </c:tx>
          <c:layout>
            <c:manualLayout>
              <c:xMode val="factor"/>
              <c:yMode val="factor"/>
              <c:x val="0.43"/>
              <c:y val="-0.2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četnost odpovědí</a:t>
                </a:r>
              </a:p>
            </c:rich>
          </c:tx>
          <c:layout>
            <c:manualLayout>
              <c:xMode val="factor"/>
              <c:yMode val="factor"/>
              <c:x val="0.0295"/>
              <c:y val="-0.0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At val="1"/>
        <c:crossBetween val="between"/>
        <c:dispUnits/>
      </c:valAx>
      <c:serAx>
        <c:axId val="3605817"/>
        <c:scaling>
          <c:orientation val="minMax"/>
        </c:scaling>
        <c:axPos val="b"/>
        <c:delete val="1"/>
        <c:majorTickMark val="out"/>
        <c:minorTickMark val="none"/>
        <c:tickLblPos val="none"/>
        <c:crossAx val="302268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302"/>
          <c:w val="0.21575"/>
          <c:h val="0.38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875"/>
          <c:w val="0.9752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Mezivýpočet!$B$85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Mezivýpočet!$A$86:$A$88</c:f>
              <c:strCache>
                <c:ptCount val="3"/>
                <c:pt idx="0">
                  <c:v>Nebyla to dobrá platforma pro spolurozhodování obcí v rámci okresu, protože :</c:v>
                </c:pt>
                <c:pt idx="1">
                  <c:v>Byla to dobrá platforma pro spolurozhodování obcí v rámci okresu, ale problémem bylo  nepřímé zastoupení zejména malých obcí (bylo stanoveno směrné číslo počtu obyvatel na 1 hlas).</c:v>
                </c:pt>
                <c:pt idx="2">
                  <c:v>Byla to dobrá platforma pro spolurozhodování obcí v rámci okresu</c:v>
                </c:pt>
              </c:strCache>
            </c:strRef>
          </c:cat>
          <c:val>
            <c:numRef>
              <c:f>Mezivýpočet!$B$86:$B$88</c:f>
              <c:numCache>
                <c:ptCount val="3"/>
                <c:pt idx="0">
                  <c:v>1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četnost odpovědí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52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255"/>
          <c:w val="0.981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Mezivýpočet!$B$93:$B$97</c:f>
              <c:strCache>
                <c:ptCount val="5"/>
                <c:pt idx="0">
                  <c:v>Jiné</c:v>
                </c:pt>
                <c:pt idx="1">
                  <c:v>Ne, mám k tomu tyto důvody (specifikace v následující otázce 11c)</c:v>
                </c:pt>
                <c:pt idx="2">
                  <c:v>Ne, ale pokud budu mít více informací, zvážím to</c:v>
                </c:pt>
                <c:pt idx="3">
                  <c:v>Ano, ale mám tyto dotazy, připomínky nebo žádosti o informace (specifikace v následující otázce 11b)</c:v>
                </c:pt>
                <c:pt idx="4">
                  <c:v>Ano</c:v>
                </c:pt>
              </c:strCache>
            </c:strRef>
          </c:cat>
          <c:val>
            <c:numRef>
              <c:f>Mezivýpočet!$C$93:$C$97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četnost odpovědí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10475"/>
          <c:w val="0.38575"/>
          <c:h val="0.7862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Mezivýpočet!$J$20:$J$24</c:f>
              <c:strCache>
                <c:ptCount val="5"/>
                <c:pt idx="0">
                  <c:v>1 (výborná spolupráce)</c:v>
                </c:pt>
                <c:pt idx="1">
                  <c:v>2 (velmi dobrá)</c:v>
                </c:pt>
                <c:pt idx="2">
                  <c:v>3 (dobrá)</c:v>
                </c:pt>
                <c:pt idx="3">
                  <c:v>4 (dostatečná)</c:v>
                </c:pt>
                <c:pt idx="4">
                  <c:v>5 (nedostatečná)</c:v>
                </c:pt>
              </c:strCache>
            </c:strRef>
          </c:cat>
          <c:val>
            <c:numRef>
              <c:f>Mezivýpočet!$M$20:$M$24</c:f>
              <c:numCache>
                <c:ptCount val="5"/>
                <c:pt idx="0">
                  <c:v>0.2441860465116279</c:v>
                </c:pt>
                <c:pt idx="1">
                  <c:v>0.5348837209302325</c:v>
                </c:pt>
                <c:pt idx="2">
                  <c:v>0.16279069767441862</c:v>
                </c:pt>
                <c:pt idx="3">
                  <c:v>0.03488372093023256</c:v>
                </c:pt>
                <c:pt idx="4">
                  <c:v>0.023255813953488372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248"/>
          <c:w val="0.29825"/>
          <c:h val="0.4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64</xdr:row>
      <xdr:rowOff>142875</xdr:rowOff>
    </xdr:from>
    <xdr:to>
      <xdr:col>22</xdr:col>
      <xdr:colOff>285750</xdr:colOff>
      <xdr:row>81</xdr:row>
      <xdr:rowOff>133350</xdr:rowOff>
    </xdr:to>
    <xdr:graphicFrame>
      <xdr:nvGraphicFramePr>
        <xdr:cNvPr id="1" name="Graf 2"/>
        <xdr:cNvGraphicFramePr/>
      </xdr:nvGraphicFramePr>
      <xdr:xfrm>
        <a:off x="3333750" y="10506075"/>
        <a:ext cx="5067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91</xdr:row>
      <xdr:rowOff>152400</xdr:rowOff>
    </xdr:from>
    <xdr:to>
      <xdr:col>22</xdr:col>
      <xdr:colOff>285750</xdr:colOff>
      <xdr:row>108</xdr:row>
      <xdr:rowOff>66675</xdr:rowOff>
    </xdr:to>
    <xdr:graphicFrame>
      <xdr:nvGraphicFramePr>
        <xdr:cNvPr id="2" name="Graf 3"/>
        <xdr:cNvGraphicFramePr/>
      </xdr:nvGraphicFramePr>
      <xdr:xfrm>
        <a:off x="3295650" y="14887575"/>
        <a:ext cx="5105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171</xdr:row>
      <xdr:rowOff>76200</xdr:rowOff>
    </xdr:from>
    <xdr:to>
      <xdr:col>23</xdr:col>
      <xdr:colOff>152400</xdr:colOff>
      <xdr:row>192</xdr:row>
      <xdr:rowOff>38100</xdr:rowOff>
    </xdr:to>
    <xdr:graphicFrame>
      <xdr:nvGraphicFramePr>
        <xdr:cNvPr id="3" name="Graf 4"/>
        <xdr:cNvGraphicFramePr/>
      </xdr:nvGraphicFramePr>
      <xdr:xfrm>
        <a:off x="3143250" y="28470225"/>
        <a:ext cx="54197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161925</xdr:colOff>
      <xdr:row>227</xdr:row>
      <xdr:rowOff>9525</xdr:rowOff>
    </xdr:from>
    <xdr:to>
      <xdr:col>23</xdr:col>
      <xdr:colOff>0</xdr:colOff>
      <xdr:row>255</xdr:row>
      <xdr:rowOff>28575</xdr:rowOff>
    </xdr:to>
    <xdr:graphicFrame>
      <xdr:nvGraphicFramePr>
        <xdr:cNvPr id="4" name="Graf 5"/>
        <xdr:cNvGraphicFramePr/>
      </xdr:nvGraphicFramePr>
      <xdr:xfrm>
        <a:off x="3209925" y="39119175"/>
        <a:ext cx="5200650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247650</xdr:colOff>
      <xdr:row>271</xdr:row>
      <xdr:rowOff>142875</xdr:rowOff>
    </xdr:from>
    <xdr:to>
      <xdr:col>22</xdr:col>
      <xdr:colOff>228600</xdr:colOff>
      <xdr:row>292</xdr:row>
      <xdr:rowOff>38100</xdr:rowOff>
    </xdr:to>
    <xdr:graphicFrame>
      <xdr:nvGraphicFramePr>
        <xdr:cNvPr id="5" name="Graf 6"/>
        <xdr:cNvGraphicFramePr/>
      </xdr:nvGraphicFramePr>
      <xdr:xfrm>
        <a:off x="3295650" y="46377225"/>
        <a:ext cx="50482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266700</xdr:colOff>
      <xdr:row>303</xdr:row>
      <xdr:rowOff>0</xdr:rowOff>
    </xdr:from>
    <xdr:to>
      <xdr:col>23</xdr:col>
      <xdr:colOff>152400</xdr:colOff>
      <xdr:row>321</xdr:row>
      <xdr:rowOff>104775</xdr:rowOff>
    </xdr:to>
    <xdr:graphicFrame>
      <xdr:nvGraphicFramePr>
        <xdr:cNvPr id="6" name="Graf 7"/>
        <xdr:cNvGraphicFramePr/>
      </xdr:nvGraphicFramePr>
      <xdr:xfrm>
        <a:off x="3314700" y="51415950"/>
        <a:ext cx="524827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341</xdr:row>
      <xdr:rowOff>0</xdr:rowOff>
    </xdr:from>
    <xdr:to>
      <xdr:col>21</xdr:col>
      <xdr:colOff>123825</xdr:colOff>
      <xdr:row>368</xdr:row>
      <xdr:rowOff>76200</xdr:rowOff>
    </xdr:to>
    <xdr:graphicFrame>
      <xdr:nvGraphicFramePr>
        <xdr:cNvPr id="7" name="Graf 8"/>
        <xdr:cNvGraphicFramePr/>
      </xdr:nvGraphicFramePr>
      <xdr:xfrm>
        <a:off x="3390900" y="58083450"/>
        <a:ext cx="4552950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57150</xdr:colOff>
      <xdr:row>381</xdr:row>
      <xdr:rowOff>19050</xdr:rowOff>
    </xdr:from>
    <xdr:to>
      <xdr:col>22</xdr:col>
      <xdr:colOff>180975</xdr:colOff>
      <xdr:row>401</xdr:row>
      <xdr:rowOff>76200</xdr:rowOff>
    </xdr:to>
    <xdr:graphicFrame>
      <xdr:nvGraphicFramePr>
        <xdr:cNvPr id="8" name="Graf 9"/>
        <xdr:cNvGraphicFramePr/>
      </xdr:nvGraphicFramePr>
      <xdr:xfrm>
        <a:off x="3743325" y="64712850"/>
        <a:ext cx="45529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123825</xdr:colOff>
      <xdr:row>118</xdr:row>
      <xdr:rowOff>47625</xdr:rowOff>
    </xdr:from>
    <xdr:to>
      <xdr:col>22</xdr:col>
      <xdr:colOff>180975</xdr:colOff>
      <xdr:row>133</xdr:row>
      <xdr:rowOff>9525</xdr:rowOff>
    </xdr:to>
    <xdr:graphicFrame>
      <xdr:nvGraphicFramePr>
        <xdr:cNvPr id="9" name="Graf 17"/>
        <xdr:cNvGraphicFramePr/>
      </xdr:nvGraphicFramePr>
      <xdr:xfrm>
        <a:off x="3514725" y="19411950"/>
        <a:ext cx="4781550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57150</xdr:colOff>
      <xdr:row>1</xdr:row>
      <xdr:rowOff>19050</xdr:rowOff>
    </xdr:from>
    <xdr:to>
      <xdr:col>22</xdr:col>
      <xdr:colOff>238125</xdr:colOff>
      <xdr:row>3</xdr:row>
      <xdr:rowOff>19050</xdr:rowOff>
    </xdr:to>
    <xdr:pic>
      <xdr:nvPicPr>
        <xdr:cNvPr id="10" name="Obrázek 19" descr="http://files.obcesobe.cz/200000130-9b4b79c45e/loga%20komplet%20horizont%C3%A1ln%C3%AD%20%C4%8Dernob%C3%ADl%C3%A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180975"/>
          <a:ext cx="490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7:X430"/>
  <sheetViews>
    <sheetView tabSelected="1" zoomScaleSheetLayoutView="100" workbookViewId="0" topLeftCell="A1">
      <selection activeCell="E160" sqref="E160"/>
    </sheetView>
  </sheetViews>
  <sheetFormatPr defaultColWidth="9.140625" defaultRowHeight="12.75"/>
  <cols>
    <col min="6" max="6" width="5.140625" style="0" customWidth="1"/>
    <col min="7" max="29" width="4.421875" style="0" customWidth="1"/>
  </cols>
  <sheetData>
    <row r="17" spans="6:24" ht="12.75">
      <c r="F17" s="37" t="s">
        <v>160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6:24" ht="12.75"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25" spans="12:23" ht="12.75">
      <c r="L25" s="5" t="s">
        <v>85</v>
      </c>
      <c r="R25" s="33" t="str">
        <f>'Odpovědi na formulář'!E2</f>
        <v>Blovice</v>
      </c>
      <c r="S25" s="33"/>
      <c r="T25" s="33"/>
      <c r="U25" s="33"/>
      <c r="V25" s="33"/>
      <c r="W25" s="33"/>
    </row>
    <row r="26" spans="18:23" ht="12.75">
      <c r="R26" s="33"/>
      <c r="S26" s="33"/>
      <c r="T26" s="33"/>
      <c r="U26" s="33"/>
      <c r="V26" s="33"/>
      <c r="W26" s="33"/>
    </row>
    <row r="27" spans="12:18" ht="12.75">
      <c r="L27" s="5" t="s">
        <v>107</v>
      </c>
      <c r="R27" s="6">
        <f>COUNTA('Odpovědi na formulář'!B:B)-1</f>
        <v>20</v>
      </c>
    </row>
    <row r="57" spans="6:24" ht="12.75">
      <c r="F57" s="39" t="s">
        <v>175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61" spans="6:24" ht="12.75">
      <c r="F61" s="31" t="s">
        <v>109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6:24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6:24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84" ht="12.75">
      <c r="G84" t="s">
        <v>166</v>
      </c>
    </row>
    <row r="85" spans="7:23" ht="12.75">
      <c r="G85" s="32" t="s">
        <v>281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7:23" ht="12.75"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7:23" ht="12.75"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6:24" ht="12.75">
      <c r="F88" s="31" t="s">
        <v>108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6:24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6:24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111" spans="6:24" ht="12.75">
      <c r="F111" s="25"/>
      <c r="G111" t="s">
        <v>166</v>
      </c>
      <c r="X111" s="25"/>
    </row>
    <row r="112" spans="6:24" ht="12.75">
      <c r="F112" s="25"/>
      <c r="G112" s="32" t="s">
        <v>280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25"/>
    </row>
    <row r="113" spans="6:24" ht="12.75">
      <c r="F113" s="20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20"/>
    </row>
    <row r="114" spans="6:24" ht="12.75">
      <c r="F114" s="20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0"/>
    </row>
    <row r="115" spans="6:24" ht="12.75">
      <c r="F115" s="20"/>
      <c r="G115" s="29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0"/>
    </row>
    <row r="116" spans="6:24" ht="12.75"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0"/>
    </row>
    <row r="117" spans="6:24" ht="33" customHeight="1">
      <c r="F117" s="31" t="s">
        <v>174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6:24" ht="12.75"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0"/>
    </row>
    <row r="136" spans="6:24" ht="26.25" customHeight="1">
      <c r="F136" s="38" t="s">
        <v>161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6:23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9"/>
    </row>
    <row r="139" spans="7:23" ht="12.75" customHeight="1">
      <c r="G139" s="33" t="s">
        <v>282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7:23" ht="12.75"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7:23" ht="12.75"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7:23" ht="12.75"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7:23" ht="12.75"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7:23" ht="12.75"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7:23" ht="24" customHeight="1"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ht="15.75" customHeight="1"/>
    <row r="147" spans="6:24" ht="18" customHeight="1">
      <c r="F147" s="31" t="s">
        <v>112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6:24" ht="13.5" customHeight="1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51" spans="10:16" ht="13.5" thickBot="1">
      <c r="J151" t="s">
        <v>107</v>
      </c>
      <c r="N151" t="s">
        <v>110</v>
      </c>
      <c r="P151" t="s">
        <v>111</v>
      </c>
    </row>
    <row r="152" spans="7:18" ht="12.75">
      <c r="G152" s="7" t="s">
        <v>113</v>
      </c>
      <c r="H152" s="8"/>
      <c r="I152" s="9"/>
      <c r="J152" s="8"/>
      <c r="K152" s="8">
        <f>COUNTA('Odpovědi na formulář'!AL:AL)-1</f>
        <v>20</v>
      </c>
      <c r="L152" s="8"/>
      <c r="M152" s="7"/>
      <c r="N152" s="8">
        <f>IF(K152=0,0,AVERAGE('Odpovědi na formulář'!AL:AL))</f>
        <v>1.45</v>
      </c>
      <c r="O152" s="9"/>
      <c r="P152" s="7"/>
      <c r="Q152" s="8">
        <f>MAX('Odpovědi na formulář'!AL:AL)</f>
        <v>3</v>
      </c>
      <c r="R152" s="9"/>
    </row>
    <row r="153" spans="7:18" ht="12.75">
      <c r="G153" s="10" t="s">
        <v>114</v>
      </c>
      <c r="H153" s="11"/>
      <c r="I153" s="12"/>
      <c r="J153" s="11"/>
      <c r="K153" s="11">
        <f>COUNTA('Odpovědi na formulář'!AM:AM)-1</f>
        <v>16</v>
      </c>
      <c r="L153" s="11"/>
      <c r="M153" s="10"/>
      <c r="N153" s="11">
        <f>IF(K153=0,0,AVERAGE('Odpovědi na formulář'!AM:AM))</f>
        <v>1.4375</v>
      </c>
      <c r="O153" s="12"/>
      <c r="P153" s="10"/>
      <c r="Q153" s="11">
        <f>MAX('Odpovědi na formulář'!AM:AM)</f>
        <v>2</v>
      </c>
      <c r="R153" s="12"/>
    </row>
    <row r="154" spans="7:18" ht="13.5" thickBot="1">
      <c r="G154" s="13" t="s">
        <v>115</v>
      </c>
      <c r="H154" s="14"/>
      <c r="I154" s="15"/>
      <c r="J154" s="14"/>
      <c r="K154" s="14">
        <f>COUNTA('Odpovědi na formulář'!AN:AN)-1</f>
        <v>1</v>
      </c>
      <c r="L154" s="14"/>
      <c r="M154" s="13"/>
      <c r="N154" s="24">
        <f>IF(K154=0,0,AVERAGE('Odpovědi na formulář'!AN:AN))</f>
        <v>2</v>
      </c>
      <c r="O154" s="15"/>
      <c r="P154" s="13"/>
      <c r="Q154" s="14">
        <f>MAX('Odpovědi na formulář'!AN:AN)</f>
        <v>2</v>
      </c>
      <c r="R154" s="15"/>
    </row>
    <row r="156" spans="6:24" ht="12.75" customHeight="1">
      <c r="F156" s="36" t="s">
        <v>176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6:24" ht="12.75" customHeight="1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6:24" ht="12.75" customHeight="1">
      <c r="F158" s="26"/>
      <c r="G158" s="34" t="s">
        <v>314</v>
      </c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26"/>
    </row>
    <row r="159" spans="6:24" ht="12.75" customHeight="1">
      <c r="F159" s="26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26"/>
    </row>
    <row r="160" spans="6:24" ht="12.75" customHeight="1">
      <c r="F160" s="26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26"/>
    </row>
    <row r="161" spans="6:24" ht="12.75" customHeight="1">
      <c r="F161" s="26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26"/>
    </row>
    <row r="162" spans="6:24" ht="12.75" customHeight="1">
      <c r="F162" s="26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26"/>
    </row>
    <row r="163" spans="6:24" ht="12.75" customHeight="1">
      <c r="F163" s="26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26"/>
    </row>
    <row r="164" spans="6:24" ht="12.75" customHeight="1">
      <c r="F164" s="2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26"/>
    </row>
    <row r="165" spans="6:23" ht="12.75" customHeight="1">
      <c r="F165" s="26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7:23" ht="12.75" customHeight="1"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7:23" ht="12.75"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6:23" ht="12.7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6"/>
    </row>
    <row r="169" spans="6:23" ht="12.7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6"/>
    </row>
    <row r="171" spans="6:16" ht="12.75">
      <c r="F171" s="5" t="s">
        <v>116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96" spans="6:24" ht="25.5" customHeight="1">
      <c r="F196" s="31" t="s">
        <v>161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7:8" ht="12.75">
      <c r="G197" s="18"/>
      <c r="H197" s="19"/>
    </row>
    <row r="199" spans="7:23" ht="12.75">
      <c r="G199" s="32" t="s">
        <v>300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7:23" ht="12.75"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7:23" ht="12.75"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7:23" ht="12.75"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7:23" ht="12.75"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7:23" ht="12.75"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7:23" ht="12.75"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6:24" ht="12.75">
      <c r="F206" s="31" t="s">
        <v>35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</row>
    <row r="207" spans="6:24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6:24" ht="12.7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6:24" ht="18.75" customHeight="1">
      <c r="F209" s="17"/>
      <c r="G209" s="33" t="s">
        <v>298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17"/>
    </row>
    <row r="210" spans="6:24" ht="17.25" customHeight="1">
      <c r="F210" s="17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17"/>
    </row>
    <row r="211" spans="6:24" ht="17.25" customHeight="1">
      <c r="F211" s="22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22"/>
    </row>
    <row r="212" spans="6:24" ht="17.25" customHeight="1">
      <c r="F212" s="22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22"/>
    </row>
    <row r="213" spans="6:24" ht="25.5" customHeight="1">
      <c r="F213" s="2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22"/>
    </row>
    <row r="214" spans="6:24" ht="12.75" customHeight="1">
      <c r="F214" s="17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17"/>
    </row>
    <row r="216" ht="12.75">
      <c r="F216" s="5" t="s">
        <v>36</v>
      </c>
    </row>
    <row r="218" spans="7:23" ht="12.75">
      <c r="G218" s="33" t="s">
        <v>313</v>
      </c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7:23" ht="12.75"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7:23" ht="12.75"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7:23" ht="12.75"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7:23" ht="30" customHeight="1"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7:23" ht="80.25" customHeight="1"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5" ht="12.75">
      <c r="F225" s="5" t="s">
        <v>122</v>
      </c>
    </row>
    <row r="259" ht="12.75">
      <c r="G259" t="s">
        <v>166</v>
      </c>
    </row>
    <row r="260" spans="7:23" ht="12.75">
      <c r="G260" s="32" t="s">
        <v>301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7:23" ht="12.75"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7:23" ht="12.75"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7:23" ht="12.75"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7:23" ht="12.75"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7:23" ht="12.75"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7:23" ht="12.75"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70" ht="12.75">
      <c r="F270" s="5" t="s">
        <v>137</v>
      </c>
    </row>
    <row r="295" ht="12.75">
      <c r="F295" s="5" t="s">
        <v>177</v>
      </c>
    </row>
    <row r="297" spans="7:23" ht="12.75">
      <c r="G297" s="35" t="s">
        <v>302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</row>
    <row r="298" spans="7:23" ht="12.75"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</row>
    <row r="299" spans="7:23" ht="12.75"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</row>
    <row r="301" ht="12.75">
      <c r="F301" s="5" t="s">
        <v>138</v>
      </c>
    </row>
    <row r="324" ht="12.75">
      <c r="G324" t="s">
        <v>166</v>
      </c>
    </row>
    <row r="325" spans="7:23" ht="12.75">
      <c r="G325" s="32" t="s">
        <v>303</v>
      </c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7:23" ht="12.75"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7:23" ht="12.75"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7:23" ht="12.75"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6:24" ht="12.75">
      <c r="F329" s="31" t="s">
        <v>179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</row>
    <row r="330" spans="6:24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</row>
    <row r="331" spans="6:24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</row>
    <row r="333" spans="7:23" ht="12.75">
      <c r="G333" s="33" t="s">
        <v>312</v>
      </c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7:23" ht="12.75"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7:23" ht="53.25" customHeight="1"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7" spans="6:24" ht="12.75" customHeight="1">
      <c r="F337" s="38" t="s">
        <v>178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6:24" ht="12.75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6:24" ht="12.75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6:24" ht="12.75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71" ht="12.75">
      <c r="F371" t="s">
        <v>166</v>
      </c>
    </row>
    <row r="373" spans="7:23" ht="12.75">
      <c r="G373" s="33" t="s">
        <v>311</v>
      </c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7:23" ht="12.75"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7:23" ht="12.75"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8" spans="6:24" ht="12.75">
      <c r="F378" s="31" t="s">
        <v>158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</row>
    <row r="379" spans="6:24" ht="23.25" customHeight="1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</row>
    <row r="405" ht="12.75">
      <c r="F405" s="5" t="s">
        <v>69</v>
      </c>
    </row>
    <row r="407" spans="7:23" ht="12.75">
      <c r="G407" s="33" t="s">
        <v>306</v>
      </c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7:23" ht="12.75"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7:23" ht="20.25" customHeight="1"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7:23" ht="12.75"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ht="12.75">
      <c r="F411" s="5" t="s">
        <v>70</v>
      </c>
    </row>
    <row r="413" spans="7:23" ht="12.75">
      <c r="G413" s="33" t="s">
        <v>310</v>
      </c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7:23" ht="12.75"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7:23" ht="12.75"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7" spans="6:24" ht="12.75">
      <c r="F417" s="31" t="s">
        <v>159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</row>
    <row r="418" spans="6:24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</row>
    <row r="419" spans="6:24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</row>
    <row r="421" spans="7:23" ht="12.75">
      <c r="G421" s="33" t="s">
        <v>309</v>
      </c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7:23" ht="12.75"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7:23" ht="42.75" customHeight="1"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6" ht="12.75">
      <c r="F426" s="5" t="s">
        <v>72</v>
      </c>
    </row>
    <row r="428" spans="7:23" ht="12.75">
      <c r="G428" s="32" t="s">
        <v>207</v>
      </c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7:23" ht="12.75"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7:23" ht="12.75"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</sheetData>
  <sheetProtection/>
  <mergeCells count="31">
    <mergeCell ref="F57:X57"/>
    <mergeCell ref="F136:X136"/>
    <mergeCell ref="F17:X18"/>
    <mergeCell ref="F337:X340"/>
    <mergeCell ref="G373:W375"/>
    <mergeCell ref="F378:X379"/>
    <mergeCell ref="G407:W409"/>
    <mergeCell ref="R25:W26"/>
    <mergeCell ref="G85:W87"/>
    <mergeCell ref="G139:W145"/>
    <mergeCell ref="F147:X148"/>
    <mergeCell ref="F196:X196"/>
    <mergeCell ref="F88:X90"/>
    <mergeCell ref="G260:W266"/>
    <mergeCell ref="G158:W166"/>
    <mergeCell ref="F61:X63"/>
    <mergeCell ref="G421:W423"/>
    <mergeCell ref="G428:W430"/>
    <mergeCell ref="G413:W415"/>
    <mergeCell ref="G112:W114"/>
    <mergeCell ref="F117:X117"/>
    <mergeCell ref="F417:X419"/>
    <mergeCell ref="G199:W204"/>
    <mergeCell ref="G209:W214"/>
    <mergeCell ref="G218:W223"/>
    <mergeCell ref="G297:W299"/>
    <mergeCell ref="F156:X156"/>
    <mergeCell ref="G325:W327"/>
    <mergeCell ref="F329:X331"/>
    <mergeCell ref="F206:X207"/>
    <mergeCell ref="G333:W335"/>
  </mergeCells>
  <printOptions/>
  <pageMargins left="0.7" right="0.7" top="0.75" bottom="0.75" header="0.3" footer="0.3"/>
  <pageSetup horizontalDpi="600" verticalDpi="600" orientation="portrait" paperSize="9" r:id="rId2"/>
  <rowBreaks count="2" manualBreakCount="2">
    <brk id="268" min="5" max="23" man="1"/>
    <brk id="377" min="5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1"/>
  <sheetViews>
    <sheetView zoomScale="90" zoomScaleNormal="90" zoomScalePageLayoutView="0" workbookViewId="0" topLeftCell="CH1">
      <pane ySplit="1" topLeftCell="A26" activePane="bottomLeft" state="frozen"/>
      <selection pane="topLeft" activeCell="A1" sqref="A1"/>
      <selection pane="bottomLeft" activeCell="CS16" sqref="CS16"/>
    </sheetView>
  </sheetViews>
  <sheetFormatPr defaultColWidth="17.140625" defaultRowHeight="15" customHeight="1"/>
  <cols>
    <col min="1" max="1" width="20.00390625" style="2" bestFit="1" customWidth="1"/>
    <col min="2" max="4" width="18.140625" style="2" customWidth="1"/>
    <col min="5" max="5" width="20.00390625" style="2" bestFit="1" customWidth="1"/>
    <col min="6" max="11" width="18.140625" style="2" customWidth="1"/>
    <col min="12" max="20" width="8.28125" style="2" customWidth="1"/>
    <col min="21" max="21" width="18.140625" style="2" customWidth="1"/>
    <col min="22" max="30" width="8.140625" style="2" customWidth="1"/>
    <col min="31" max="31" width="18.140625" style="2" customWidth="1"/>
    <col min="32" max="55" width="17.140625" style="2" customWidth="1"/>
    <col min="56" max="56" width="18.57421875" style="2" customWidth="1"/>
    <col min="57" max="16384" width="17.140625" style="2" customWidth="1"/>
  </cols>
  <sheetData>
    <row r="1" spans="1:97" ht="129" customHeight="1">
      <c r="A1" s="1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89</v>
      </c>
      <c r="L1" s="30" t="s">
        <v>190</v>
      </c>
      <c r="M1" s="30" t="s">
        <v>190</v>
      </c>
      <c r="N1" s="30" t="s">
        <v>190</v>
      </c>
      <c r="O1" s="30" t="s">
        <v>190</v>
      </c>
      <c r="P1" s="30" t="s">
        <v>190</v>
      </c>
      <c r="Q1" s="30" t="s">
        <v>190</v>
      </c>
      <c r="R1" s="30" t="s">
        <v>190</v>
      </c>
      <c r="S1" s="30" t="s">
        <v>190</v>
      </c>
      <c r="T1" s="30" t="s">
        <v>190</v>
      </c>
      <c r="U1" s="30" t="s">
        <v>191</v>
      </c>
      <c r="V1" s="30"/>
      <c r="W1" s="30"/>
      <c r="X1" s="30"/>
      <c r="Y1" s="30"/>
      <c r="Z1" s="30"/>
      <c r="AA1" s="30"/>
      <c r="AB1" s="30"/>
      <c r="AC1" s="30"/>
      <c r="AD1" s="30"/>
      <c r="AE1" s="30" t="s">
        <v>10</v>
      </c>
      <c r="AF1" s="30" t="s">
        <v>11</v>
      </c>
      <c r="AG1" s="30" t="s">
        <v>12</v>
      </c>
      <c r="AH1" s="30" t="s">
        <v>13</v>
      </c>
      <c r="AI1" s="30" t="s">
        <v>14</v>
      </c>
      <c r="AJ1" s="30" t="s">
        <v>15</v>
      </c>
      <c r="AK1" s="30" t="s">
        <v>16</v>
      </c>
      <c r="AL1" s="30" t="s">
        <v>17</v>
      </c>
      <c r="AM1" s="30" t="s">
        <v>18</v>
      </c>
      <c r="AN1" s="30" t="s">
        <v>19</v>
      </c>
      <c r="AO1" s="30" t="s">
        <v>20</v>
      </c>
      <c r="AP1" s="30" t="s">
        <v>21</v>
      </c>
      <c r="AQ1" s="30" t="s">
        <v>22</v>
      </c>
      <c r="AR1" s="30" t="s">
        <v>23</v>
      </c>
      <c r="AS1" s="30" t="s">
        <v>24</v>
      </c>
      <c r="AT1" s="30" t="s">
        <v>25</v>
      </c>
      <c r="AU1" s="30" t="s">
        <v>26</v>
      </c>
      <c r="AV1" s="30" t="s">
        <v>27</v>
      </c>
      <c r="AW1" s="30" t="s">
        <v>28</v>
      </c>
      <c r="AX1" s="30" t="s">
        <v>29</v>
      </c>
      <c r="AY1" s="30" t="s">
        <v>30</v>
      </c>
      <c r="AZ1" s="30" t="s">
        <v>31</v>
      </c>
      <c r="BA1" s="30" t="s">
        <v>32</v>
      </c>
      <c r="BB1" s="30" t="s">
        <v>33</v>
      </c>
      <c r="BC1" s="30" t="s">
        <v>34</v>
      </c>
      <c r="BD1" s="30" t="s">
        <v>35</v>
      </c>
      <c r="BE1" s="30" t="s">
        <v>36</v>
      </c>
      <c r="BF1" s="30" t="s">
        <v>37</v>
      </c>
      <c r="BG1" s="30" t="s">
        <v>38</v>
      </c>
      <c r="BH1" s="30" t="s">
        <v>39</v>
      </c>
      <c r="BI1" s="30" t="s">
        <v>40</v>
      </c>
      <c r="BJ1" s="30" t="s">
        <v>41</v>
      </c>
      <c r="BK1" s="30" t="s">
        <v>42</v>
      </c>
      <c r="BL1" s="30" t="s">
        <v>43</v>
      </c>
      <c r="BM1" s="30" t="s">
        <v>44</v>
      </c>
      <c r="BN1" s="30" t="s">
        <v>45</v>
      </c>
      <c r="BO1" s="30" t="s">
        <v>46</v>
      </c>
      <c r="BP1" s="30" t="s">
        <v>46</v>
      </c>
      <c r="BQ1" s="30" t="s">
        <v>46</v>
      </c>
      <c r="BR1" s="30" t="s">
        <v>47</v>
      </c>
      <c r="BS1" s="30" t="s">
        <v>48</v>
      </c>
      <c r="BT1" s="30" t="s">
        <v>49</v>
      </c>
      <c r="BU1" s="30" t="s">
        <v>50</v>
      </c>
      <c r="BV1" s="30" t="s">
        <v>51</v>
      </c>
      <c r="BW1" s="30" t="s">
        <v>52</v>
      </c>
      <c r="BX1" s="30" t="s">
        <v>53</v>
      </c>
      <c r="BY1" s="30" t="s">
        <v>54</v>
      </c>
      <c r="BZ1" s="30" t="s">
        <v>55</v>
      </c>
      <c r="CA1" s="30" t="s">
        <v>56</v>
      </c>
      <c r="CB1" s="30" t="s">
        <v>56</v>
      </c>
      <c r="CC1" s="30" t="s">
        <v>56</v>
      </c>
      <c r="CD1" s="30" t="s">
        <v>57</v>
      </c>
      <c r="CE1" s="30" t="s">
        <v>58</v>
      </c>
      <c r="CF1" s="30" t="s">
        <v>59</v>
      </c>
      <c r="CG1" s="30" t="s">
        <v>60</v>
      </c>
      <c r="CH1" s="30" t="s">
        <v>61</v>
      </c>
      <c r="CI1" s="30" t="s">
        <v>62</v>
      </c>
      <c r="CJ1" s="30" t="s">
        <v>63</v>
      </c>
      <c r="CK1" s="30" t="s">
        <v>64</v>
      </c>
      <c r="CL1" s="30" t="s">
        <v>65</v>
      </c>
      <c r="CM1" s="30" t="s">
        <v>66</v>
      </c>
      <c r="CN1" s="30" t="s">
        <v>67</v>
      </c>
      <c r="CO1" s="30" t="s">
        <v>68</v>
      </c>
      <c r="CP1" s="30" t="s">
        <v>69</v>
      </c>
      <c r="CQ1" s="30" t="s">
        <v>70</v>
      </c>
      <c r="CR1" s="30" t="s">
        <v>71</v>
      </c>
      <c r="CS1" s="30" t="s">
        <v>72</v>
      </c>
    </row>
    <row r="2" spans="1:97" ht="15" customHeight="1">
      <c r="A2" s="2" t="s">
        <v>279</v>
      </c>
      <c r="B2" s="3">
        <v>41682.9040162037</v>
      </c>
      <c r="C2" s="4" t="s">
        <v>73</v>
      </c>
      <c r="D2" s="4" t="s">
        <v>203</v>
      </c>
      <c r="E2" s="4" t="s">
        <v>203</v>
      </c>
      <c r="F2" s="4">
        <v>1</v>
      </c>
      <c r="G2" s="4" t="s">
        <v>195</v>
      </c>
      <c r="H2" s="4">
        <v>63</v>
      </c>
      <c r="I2" s="4" t="s">
        <v>75</v>
      </c>
      <c r="J2" s="4" t="s">
        <v>83</v>
      </c>
      <c r="K2" s="4" t="s">
        <v>86</v>
      </c>
      <c r="L2" s="4" t="s">
        <v>92</v>
      </c>
      <c r="M2" s="4" t="s">
        <v>94</v>
      </c>
      <c r="N2" s="4" t="s">
        <v>95</v>
      </c>
      <c r="O2" s="4" t="s">
        <v>90</v>
      </c>
      <c r="P2" s="4" t="s">
        <v>91</v>
      </c>
      <c r="Q2" s="4" t="s">
        <v>97</v>
      </c>
      <c r="R2" s="4"/>
      <c r="S2" s="4"/>
      <c r="T2" s="4"/>
      <c r="U2" s="4" t="s">
        <v>96</v>
      </c>
      <c r="V2" s="4" t="s">
        <v>93</v>
      </c>
      <c r="W2" s="4"/>
      <c r="X2" s="4"/>
      <c r="Y2" s="4"/>
      <c r="Z2" s="4"/>
      <c r="AA2" s="4"/>
      <c r="AB2" s="4"/>
      <c r="AC2" s="4"/>
      <c r="AD2" s="4"/>
      <c r="AE2" s="4">
        <v>2</v>
      </c>
      <c r="AF2" s="4">
        <v>2</v>
      </c>
      <c r="AG2" s="4">
        <v>2</v>
      </c>
      <c r="AH2" s="4">
        <v>3</v>
      </c>
      <c r="AI2" s="4">
        <v>3</v>
      </c>
      <c r="AJ2" s="4"/>
      <c r="AK2" s="4"/>
      <c r="AL2" s="4">
        <v>1</v>
      </c>
      <c r="AM2" s="4"/>
      <c r="AN2" s="4"/>
      <c r="AO2" s="4"/>
      <c r="AP2" s="4"/>
      <c r="AQ2" s="4"/>
      <c r="AR2" s="4" t="s">
        <v>211</v>
      </c>
      <c r="AS2" s="4"/>
      <c r="AT2" s="4"/>
      <c r="AU2" s="4"/>
      <c r="AV2" s="4"/>
      <c r="AW2" s="4"/>
      <c r="AX2" s="4"/>
      <c r="AY2" s="4" t="s">
        <v>77</v>
      </c>
      <c r="AZ2" s="4" t="s">
        <v>77</v>
      </c>
      <c r="BA2" s="4" t="s">
        <v>77</v>
      </c>
      <c r="BB2" s="4"/>
      <c r="BC2" s="4"/>
      <c r="BD2" s="4" t="s">
        <v>290</v>
      </c>
      <c r="BE2" s="4" t="s">
        <v>227</v>
      </c>
      <c r="BF2" s="4">
        <v>1</v>
      </c>
      <c r="BG2" s="4">
        <v>1</v>
      </c>
      <c r="BH2" s="4">
        <v>1</v>
      </c>
      <c r="BI2" s="4">
        <v>2</v>
      </c>
      <c r="BJ2" s="4">
        <v>2</v>
      </c>
      <c r="BK2" s="4">
        <v>2</v>
      </c>
      <c r="BL2" s="4">
        <v>2</v>
      </c>
      <c r="BM2" s="4">
        <v>1</v>
      </c>
      <c r="BN2" s="4">
        <v>2</v>
      </c>
      <c r="BO2" s="4"/>
      <c r="BP2" s="4"/>
      <c r="BQ2" s="4"/>
      <c r="BR2" s="4" t="s">
        <v>79</v>
      </c>
      <c r="BS2" s="4" t="s">
        <v>79</v>
      </c>
      <c r="BT2" s="4" t="s">
        <v>79</v>
      </c>
      <c r="BU2" s="4" t="s">
        <v>78</v>
      </c>
      <c r="BV2" s="4" t="s">
        <v>78</v>
      </c>
      <c r="BW2" s="4" t="s">
        <v>79</v>
      </c>
      <c r="BX2" s="4" t="s">
        <v>79</v>
      </c>
      <c r="BY2" s="4" t="s">
        <v>79</v>
      </c>
      <c r="BZ2" s="4" t="s">
        <v>78</v>
      </c>
      <c r="CA2" s="4"/>
      <c r="CB2" s="4"/>
      <c r="CC2" s="4"/>
      <c r="CD2" s="4"/>
      <c r="CE2" s="4">
        <v>5</v>
      </c>
      <c r="CF2" s="4">
        <v>5</v>
      </c>
      <c r="CG2" s="4"/>
      <c r="CH2" s="4"/>
      <c r="CI2" s="4"/>
      <c r="CJ2" s="4">
        <v>5</v>
      </c>
      <c r="CK2" s="4"/>
      <c r="CL2" s="4" t="s">
        <v>228</v>
      </c>
      <c r="CM2" s="4" t="s">
        <v>148</v>
      </c>
      <c r="CN2" s="4"/>
      <c r="CO2" s="4" t="s">
        <v>80</v>
      </c>
      <c r="CP2" s="4"/>
      <c r="CQ2" s="4"/>
      <c r="CR2" s="4" t="s">
        <v>229</v>
      </c>
      <c r="CS2" s="4"/>
    </row>
    <row r="3" spans="1:97" ht="15" customHeight="1">
      <c r="A3" s="2" t="s">
        <v>279</v>
      </c>
      <c r="B3" s="3">
        <v>41690.3956134259</v>
      </c>
      <c r="C3" s="4" t="s">
        <v>73</v>
      </c>
      <c r="D3" s="4" t="s">
        <v>262</v>
      </c>
      <c r="E3" s="4" t="s">
        <v>203</v>
      </c>
      <c r="F3" s="4">
        <v>2</v>
      </c>
      <c r="G3" s="4" t="s">
        <v>74</v>
      </c>
      <c r="H3" s="4">
        <v>70</v>
      </c>
      <c r="I3" s="4" t="s">
        <v>82</v>
      </c>
      <c r="J3" s="4" t="s">
        <v>76</v>
      </c>
      <c r="K3" s="4" t="s">
        <v>86</v>
      </c>
      <c r="L3" s="4" t="s">
        <v>96</v>
      </c>
      <c r="M3" s="4" t="s">
        <v>90</v>
      </c>
      <c r="N3" s="4" t="s">
        <v>91</v>
      </c>
      <c r="O3" s="4"/>
      <c r="P3" s="4"/>
      <c r="Q3" s="4"/>
      <c r="R3" s="4"/>
      <c r="S3" s="4"/>
      <c r="T3" s="4"/>
      <c r="U3" s="4" t="s">
        <v>93</v>
      </c>
      <c r="V3" s="4"/>
      <c r="W3" s="4"/>
      <c r="X3" s="4"/>
      <c r="Y3" s="4"/>
      <c r="Z3" s="4"/>
      <c r="AA3" s="4"/>
      <c r="AB3" s="4"/>
      <c r="AC3" s="4"/>
      <c r="AD3" s="4"/>
      <c r="AE3" s="4">
        <v>2</v>
      </c>
      <c r="AF3" s="4">
        <v>3</v>
      </c>
      <c r="AG3" s="4">
        <v>2</v>
      </c>
      <c r="AH3" s="4"/>
      <c r="AI3" s="4"/>
      <c r="AJ3" s="4"/>
      <c r="AK3" s="4"/>
      <c r="AL3" s="4">
        <v>2</v>
      </c>
      <c r="AM3" s="4">
        <v>2</v>
      </c>
      <c r="AN3" s="4"/>
      <c r="AO3" s="4"/>
      <c r="AP3" s="4"/>
      <c r="AQ3" s="4"/>
      <c r="AR3" s="4" t="s">
        <v>211</v>
      </c>
      <c r="AS3" s="4"/>
      <c r="AT3" s="4"/>
      <c r="AU3" s="4" t="s">
        <v>232</v>
      </c>
      <c r="AV3" s="4"/>
      <c r="AW3" s="4"/>
      <c r="AX3" s="4"/>
      <c r="AY3" s="4"/>
      <c r="AZ3" s="4">
        <v>3</v>
      </c>
      <c r="BA3" s="4"/>
      <c r="BB3" s="4"/>
      <c r="BC3" s="4"/>
      <c r="BD3" s="4" t="s">
        <v>263</v>
      </c>
      <c r="BE3" s="4" t="s">
        <v>283</v>
      </c>
      <c r="BF3" s="4">
        <v>2</v>
      </c>
      <c r="BG3" s="4">
        <v>3</v>
      </c>
      <c r="BH3" s="4">
        <v>2</v>
      </c>
      <c r="BI3" s="4">
        <v>3</v>
      </c>
      <c r="BJ3" s="4">
        <v>2</v>
      </c>
      <c r="BK3" s="4">
        <v>3</v>
      </c>
      <c r="BL3" s="4">
        <v>2</v>
      </c>
      <c r="BM3" s="4">
        <v>3</v>
      </c>
      <c r="BN3" s="4"/>
      <c r="BO3" s="4">
        <v>4</v>
      </c>
      <c r="BP3" s="4"/>
      <c r="BQ3" s="4"/>
      <c r="BR3" s="4" t="s">
        <v>79</v>
      </c>
      <c r="BS3" s="4" t="s">
        <v>78</v>
      </c>
      <c r="BT3" s="4" t="s">
        <v>79</v>
      </c>
      <c r="BU3" s="4" t="s">
        <v>78</v>
      </c>
      <c r="BV3" s="4" t="s">
        <v>79</v>
      </c>
      <c r="BW3" s="4" t="s">
        <v>78</v>
      </c>
      <c r="BX3" s="4" t="s">
        <v>79</v>
      </c>
      <c r="BY3" s="4" t="s">
        <v>79</v>
      </c>
      <c r="BZ3" s="4" t="s">
        <v>81</v>
      </c>
      <c r="CA3" s="4"/>
      <c r="CB3" s="4"/>
      <c r="CC3" s="4"/>
      <c r="CD3" s="4"/>
      <c r="CE3" s="4">
        <v>3</v>
      </c>
      <c r="CF3" s="4">
        <v>3</v>
      </c>
      <c r="CG3" s="4"/>
      <c r="CH3" s="4"/>
      <c r="CI3" s="4"/>
      <c r="CJ3" s="4">
        <v>4</v>
      </c>
      <c r="CK3" s="4"/>
      <c r="CL3" s="4" t="s">
        <v>264</v>
      </c>
      <c r="CM3" s="4" t="s">
        <v>192</v>
      </c>
      <c r="CN3" s="4"/>
      <c r="CO3" s="4" t="s">
        <v>80</v>
      </c>
      <c r="CP3" s="4"/>
      <c r="CQ3" s="4"/>
      <c r="CR3" s="4" t="s">
        <v>103</v>
      </c>
      <c r="CS3" s="4"/>
    </row>
    <row r="4" spans="1:97" ht="15" customHeight="1">
      <c r="A4" s="2" t="s">
        <v>279</v>
      </c>
      <c r="B4" s="3">
        <v>41684.4299768519</v>
      </c>
      <c r="C4" s="4" t="s">
        <v>73</v>
      </c>
      <c r="D4" s="4" t="s">
        <v>248</v>
      </c>
      <c r="E4" s="4" t="s">
        <v>203</v>
      </c>
      <c r="F4" s="4">
        <v>2</v>
      </c>
      <c r="G4" s="4" t="s">
        <v>195</v>
      </c>
      <c r="H4" s="4">
        <v>43</v>
      </c>
      <c r="I4" s="4" t="s">
        <v>82</v>
      </c>
      <c r="J4" s="4" t="s">
        <v>76</v>
      </c>
      <c r="K4" s="4" t="s">
        <v>86</v>
      </c>
      <c r="L4" s="4" t="s">
        <v>97</v>
      </c>
      <c r="M4" s="4" t="s">
        <v>198</v>
      </c>
      <c r="N4" s="4"/>
      <c r="O4" s="4"/>
      <c r="P4" s="4"/>
      <c r="Q4" s="4"/>
      <c r="R4" s="4"/>
      <c r="S4" s="4"/>
      <c r="T4" s="4"/>
      <c r="U4" s="4" t="s">
        <v>96</v>
      </c>
      <c r="V4" s="4"/>
      <c r="W4" s="4"/>
      <c r="X4" s="4"/>
      <c r="Y4" s="4"/>
      <c r="Z4" s="4"/>
      <c r="AA4" s="4"/>
      <c r="AB4" s="4"/>
      <c r="AC4" s="4"/>
      <c r="AD4" s="4"/>
      <c r="AE4" s="4">
        <v>1</v>
      </c>
      <c r="AF4" s="4">
        <v>1</v>
      </c>
      <c r="AG4" s="4"/>
      <c r="AH4" s="4"/>
      <c r="AI4" s="4"/>
      <c r="AJ4" s="4"/>
      <c r="AK4" s="4"/>
      <c r="AL4" s="4">
        <v>1</v>
      </c>
      <c r="AM4" s="4">
        <v>1</v>
      </c>
      <c r="AN4" s="4"/>
      <c r="AO4" s="4"/>
      <c r="AP4" s="4"/>
      <c r="AQ4" s="4"/>
      <c r="AR4" s="4" t="s">
        <v>211</v>
      </c>
      <c r="AS4" s="4"/>
      <c r="AT4" s="4"/>
      <c r="AU4" s="4" t="s">
        <v>204</v>
      </c>
      <c r="AV4" s="4"/>
      <c r="AW4" s="4"/>
      <c r="AX4" s="4"/>
      <c r="AY4" s="4">
        <v>3</v>
      </c>
      <c r="AZ4" s="4">
        <v>3</v>
      </c>
      <c r="BA4" s="4">
        <v>3</v>
      </c>
      <c r="BB4" s="4"/>
      <c r="BC4" s="4"/>
      <c r="BD4" s="4" t="s">
        <v>293</v>
      </c>
      <c r="BE4" s="4" t="s">
        <v>249</v>
      </c>
      <c r="BF4" s="4">
        <v>1</v>
      </c>
      <c r="BG4" s="4">
        <v>3</v>
      </c>
      <c r="BH4" s="4">
        <v>1</v>
      </c>
      <c r="BI4" s="4">
        <v>2</v>
      </c>
      <c r="BJ4" s="4">
        <v>3</v>
      </c>
      <c r="BK4" s="4">
        <v>2</v>
      </c>
      <c r="BL4" s="4">
        <v>3</v>
      </c>
      <c r="BM4" s="4">
        <v>3</v>
      </c>
      <c r="BN4" s="4">
        <v>4</v>
      </c>
      <c r="BO4" s="4"/>
      <c r="BP4" s="4"/>
      <c r="BQ4" s="4"/>
      <c r="BR4" s="4" t="s">
        <v>79</v>
      </c>
      <c r="BS4" s="4" t="s">
        <v>78</v>
      </c>
      <c r="BT4" s="4" t="s">
        <v>79</v>
      </c>
      <c r="BU4" s="4" t="s">
        <v>79</v>
      </c>
      <c r="BV4" s="4" t="s">
        <v>78</v>
      </c>
      <c r="BW4" s="4" t="s">
        <v>79</v>
      </c>
      <c r="BX4" s="4" t="s">
        <v>79</v>
      </c>
      <c r="BY4" s="4" t="s">
        <v>79</v>
      </c>
      <c r="BZ4" s="4" t="s">
        <v>81</v>
      </c>
      <c r="CA4" s="4"/>
      <c r="CB4" s="4"/>
      <c r="CC4" s="4"/>
      <c r="CD4" s="4"/>
      <c r="CE4" s="4">
        <v>5</v>
      </c>
      <c r="CF4" s="4">
        <v>3</v>
      </c>
      <c r="CG4" s="4">
        <v>4</v>
      </c>
      <c r="CH4" s="4"/>
      <c r="CI4" s="4"/>
      <c r="CJ4" s="4">
        <v>5</v>
      </c>
      <c r="CK4" s="4"/>
      <c r="CL4" s="4" t="s">
        <v>250</v>
      </c>
      <c r="CM4" s="4"/>
      <c r="CN4" s="4" t="s">
        <v>214</v>
      </c>
      <c r="CO4" s="4"/>
      <c r="CP4" s="4"/>
      <c r="CQ4" s="4"/>
      <c r="CR4" s="4" t="s">
        <v>251</v>
      </c>
      <c r="CS4" s="4"/>
    </row>
    <row r="5" spans="1:97" ht="15" customHeight="1">
      <c r="A5" s="2" t="s">
        <v>279</v>
      </c>
      <c r="B5" s="3">
        <v>41694.5022337963</v>
      </c>
      <c r="C5" s="4" t="s">
        <v>73</v>
      </c>
      <c r="D5" s="4" t="s">
        <v>201</v>
      </c>
      <c r="E5" s="4" t="s">
        <v>203</v>
      </c>
      <c r="F5" s="4">
        <v>2</v>
      </c>
      <c r="G5" s="4" t="s">
        <v>74</v>
      </c>
      <c r="H5" s="4">
        <v>55</v>
      </c>
      <c r="I5" s="4" t="s">
        <v>82</v>
      </c>
      <c r="J5" s="4" t="s">
        <v>76</v>
      </c>
      <c r="K5" s="4" t="s">
        <v>86</v>
      </c>
      <c r="L5" s="4" t="s">
        <v>92</v>
      </c>
      <c r="M5" s="4"/>
      <c r="N5" s="4"/>
      <c r="O5" s="4"/>
      <c r="P5" s="4"/>
      <c r="Q5" s="4"/>
      <c r="R5" s="4"/>
      <c r="S5" s="4"/>
      <c r="T5" s="4"/>
      <c r="U5" s="4" t="s">
        <v>96</v>
      </c>
      <c r="V5" s="4"/>
      <c r="W5" s="4"/>
      <c r="X5" s="4"/>
      <c r="Y5" s="4"/>
      <c r="Z5" s="4"/>
      <c r="AA5" s="4"/>
      <c r="AB5" s="4"/>
      <c r="AC5" s="4"/>
      <c r="AD5" s="4"/>
      <c r="AE5" s="4">
        <v>2</v>
      </c>
      <c r="AF5" s="4">
        <v>3</v>
      </c>
      <c r="AG5" s="4">
        <v>2</v>
      </c>
      <c r="AH5" s="4">
        <v>2</v>
      </c>
      <c r="AI5" s="4">
        <v>5</v>
      </c>
      <c r="AJ5" s="4" t="s">
        <v>276</v>
      </c>
      <c r="AK5" s="4"/>
      <c r="AL5" s="4">
        <v>2</v>
      </c>
      <c r="AM5" s="4">
        <v>1</v>
      </c>
      <c r="AN5" s="4"/>
      <c r="AO5" s="4"/>
      <c r="AP5" s="4"/>
      <c r="AQ5" s="4"/>
      <c r="AR5" s="4" t="s">
        <v>211</v>
      </c>
      <c r="AS5" s="4"/>
      <c r="AT5" s="4"/>
      <c r="AU5" s="4" t="s">
        <v>204</v>
      </c>
      <c r="AV5" s="4"/>
      <c r="AW5" s="4">
        <v>2</v>
      </c>
      <c r="AX5" s="4">
        <v>2</v>
      </c>
      <c r="AY5" s="4" t="s">
        <v>77</v>
      </c>
      <c r="AZ5" s="4" t="s">
        <v>77</v>
      </c>
      <c r="BA5" s="4">
        <v>2</v>
      </c>
      <c r="BB5" s="4"/>
      <c r="BC5" s="4"/>
      <c r="BD5" s="4" t="s">
        <v>294</v>
      </c>
      <c r="BE5" s="4" t="s">
        <v>284</v>
      </c>
      <c r="BF5" s="4">
        <v>3</v>
      </c>
      <c r="BG5" s="4">
        <v>2</v>
      </c>
      <c r="BH5" s="4">
        <v>2</v>
      </c>
      <c r="BI5" s="4">
        <v>2</v>
      </c>
      <c r="BJ5" s="4">
        <v>2</v>
      </c>
      <c r="BK5" s="4">
        <v>2</v>
      </c>
      <c r="BL5" s="4">
        <v>2</v>
      </c>
      <c r="BM5" s="4">
        <v>1</v>
      </c>
      <c r="BN5" s="4">
        <v>3</v>
      </c>
      <c r="BO5" s="4"/>
      <c r="BP5" s="4"/>
      <c r="BQ5" s="4"/>
      <c r="BR5" s="4" t="s">
        <v>79</v>
      </c>
      <c r="BS5" s="4" t="s">
        <v>79</v>
      </c>
      <c r="BT5" s="4" t="s">
        <v>79</v>
      </c>
      <c r="BU5" s="4" t="s">
        <v>78</v>
      </c>
      <c r="BV5" s="4" t="s">
        <v>81</v>
      </c>
      <c r="BW5" s="4" t="s">
        <v>78</v>
      </c>
      <c r="BX5" s="4" t="s">
        <v>79</v>
      </c>
      <c r="BY5" s="4" t="s">
        <v>79</v>
      </c>
      <c r="BZ5" s="4" t="s">
        <v>78</v>
      </c>
      <c r="CA5" s="4"/>
      <c r="CB5" s="4"/>
      <c r="CC5" s="4"/>
      <c r="CD5" s="4"/>
      <c r="CE5" s="4">
        <v>4</v>
      </c>
      <c r="CF5" s="4">
        <v>5</v>
      </c>
      <c r="CG5" s="4">
        <v>3</v>
      </c>
      <c r="CH5" s="4"/>
      <c r="CI5" s="4"/>
      <c r="CJ5" s="4">
        <v>4</v>
      </c>
      <c r="CK5" s="4"/>
      <c r="CL5" s="4" t="s">
        <v>299</v>
      </c>
      <c r="CM5" s="4" t="s">
        <v>84</v>
      </c>
      <c r="CN5" s="4" t="s">
        <v>277</v>
      </c>
      <c r="CO5" s="4" t="s">
        <v>80</v>
      </c>
      <c r="CP5" s="4"/>
      <c r="CQ5" s="4"/>
      <c r="CR5" s="4" t="s">
        <v>278</v>
      </c>
      <c r="CS5" s="4"/>
    </row>
    <row r="6" spans="1:97" ht="15" customHeight="1">
      <c r="A6" s="2" t="s">
        <v>279</v>
      </c>
      <c r="B6" s="3">
        <v>41683.5449884259</v>
      </c>
      <c r="C6" s="4" t="s">
        <v>73</v>
      </c>
      <c r="D6" s="4" t="s">
        <v>239</v>
      </c>
      <c r="E6" s="4" t="s">
        <v>203</v>
      </c>
      <c r="F6" s="4">
        <v>2</v>
      </c>
      <c r="G6" s="4" t="s">
        <v>74</v>
      </c>
      <c r="H6" s="4">
        <v>65</v>
      </c>
      <c r="I6" s="4" t="s">
        <v>82</v>
      </c>
      <c r="J6" s="4" t="s">
        <v>76</v>
      </c>
      <c r="K6" s="4" t="s">
        <v>86</v>
      </c>
      <c r="L6" s="4" t="s">
        <v>90</v>
      </c>
      <c r="M6" s="4" t="s">
        <v>91</v>
      </c>
      <c r="N6" s="4"/>
      <c r="O6" s="4"/>
      <c r="P6" s="4"/>
      <c r="Q6" s="4"/>
      <c r="R6" s="4"/>
      <c r="S6" s="4"/>
      <c r="T6" s="4"/>
      <c r="U6" s="4" t="s">
        <v>94</v>
      </c>
      <c r="V6" s="4" t="s">
        <v>95</v>
      </c>
      <c r="W6" s="4" t="s">
        <v>90</v>
      </c>
      <c r="X6" s="4" t="s">
        <v>91</v>
      </c>
      <c r="Y6" s="4"/>
      <c r="Z6" s="4"/>
      <c r="AA6" s="4"/>
      <c r="AB6" s="4"/>
      <c r="AC6" s="4"/>
      <c r="AD6" s="4"/>
      <c r="AE6" s="4">
        <v>1</v>
      </c>
      <c r="AF6" s="4">
        <v>2</v>
      </c>
      <c r="AG6" s="4">
        <v>1</v>
      </c>
      <c r="AH6" s="4">
        <v>2</v>
      </c>
      <c r="AI6" s="4"/>
      <c r="AJ6" s="4"/>
      <c r="AK6" s="4"/>
      <c r="AL6" s="4">
        <v>1</v>
      </c>
      <c r="AM6" s="4">
        <v>1</v>
      </c>
      <c r="AN6" s="4"/>
      <c r="AO6" s="4"/>
      <c r="AP6" s="4"/>
      <c r="AQ6" s="4"/>
      <c r="AR6" s="4" t="s">
        <v>228</v>
      </c>
      <c r="AS6" s="4"/>
      <c r="AT6" s="4"/>
      <c r="AU6" s="4" t="s">
        <v>200</v>
      </c>
      <c r="AV6" s="4"/>
      <c r="AW6" s="4" t="s">
        <v>121</v>
      </c>
      <c r="AX6" s="4"/>
      <c r="AY6" s="4">
        <v>2</v>
      </c>
      <c r="AZ6" s="4">
        <v>2</v>
      </c>
      <c r="BA6" s="4">
        <v>2</v>
      </c>
      <c r="BB6" s="4"/>
      <c r="BC6" s="4"/>
      <c r="BD6" s="4" t="s">
        <v>291</v>
      </c>
      <c r="BE6" s="4" t="s">
        <v>240</v>
      </c>
      <c r="BF6" s="4">
        <v>2</v>
      </c>
      <c r="BG6" s="4">
        <v>2</v>
      </c>
      <c r="BH6" s="4">
        <v>2</v>
      </c>
      <c r="BI6" s="4">
        <v>3</v>
      </c>
      <c r="BJ6" s="4">
        <v>2</v>
      </c>
      <c r="BK6" s="4">
        <v>3</v>
      </c>
      <c r="BL6" s="4">
        <v>2</v>
      </c>
      <c r="BM6" s="4">
        <v>2</v>
      </c>
      <c r="BN6" s="4">
        <v>2</v>
      </c>
      <c r="BO6" s="4"/>
      <c r="BP6" s="4"/>
      <c r="BQ6" s="4"/>
      <c r="BR6" s="4" t="s">
        <v>79</v>
      </c>
      <c r="BS6" s="4" t="s">
        <v>78</v>
      </c>
      <c r="BT6" s="4" t="s">
        <v>79</v>
      </c>
      <c r="BU6" s="4" t="s">
        <v>78</v>
      </c>
      <c r="BV6" s="4" t="s">
        <v>79</v>
      </c>
      <c r="BW6" s="4" t="s">
        <v>78</v>
      </c>
      <c r="BX6" s="4" t="s">
        <v>78</v>
      </c>
      <c r="BY6" s="4" t="s">
        <v>78</v>
      </c>
      <c r="BZ6" s="4" t="s">
        <v>78</v>
      </c>
      <c r="CA6" s="4"/>
      <c r="CB6" s="4"/>
      <c r="CC6" s="4"/>
      <c r="CD6" s="4"/>
      <c r="CE6" s="4">
        <v>5</v>
      </c>
      <c r="CF6" s="4">
        <v>5</v>
      </c>
      <c r="CG6" s="4"/>
      <c r="CH6" s="4"/>
      <c r="CI6" s="4"/>
      <c r="CJ6" s="4">
        <v>5</v>
      </c>
      <c r="CK6" s="4"/>
      <c r="CL6" s="4" t="s">
        <v>228</v>
      </c>
      <c r="CM6" s="4" t="s">
        <v>192</v>
      </c>
      <c r="CN6" s="4"/>
      <c r="CO6" s="4" t="s">
        <v>80</v>
      </c>
      <c r="CP6" s="4"/>
      <c r="CQ6" s="4"/>
      <c r="CR6" s="4" t="s">
        <v>209</v>
      </c>
      <c r="CS6" s="4"/>
    </row>
    <row r="7" spans="1:97" ht="15" customHeight="1">
      <c r="A7" s="2" t="s">
        <v>279</v>
      </c>
      <c r="B7" s="3">
        <v>41681.6926736111</v>
      </c>
      <c r="C7" s="4" t="s">
        <v>73</v>
      </c>
      <c r="D7" s="4" t="s">
        <v>216</v>
      </c>
      <c r="E7" s="4" t="s">
        <v>203</v>
      </c>
      <c r="F7" s="4">
        <v>2</v>
      </c>
      <c r="G7" s="4" t="s">
        <v>74</v>
      </c>
      <c r="H7" s="4">
        <v>50</v>
      </c>
      <c r="I7" s="4" t="s">
        <v>75</v>
      </c>
      <c r="J7" s="4" t="s">
        <v>76</v>
      </c>
      <c r="K7" s="4" t="s">
        <v>86</v>
      </c>
      <c r="L7" s="4" t="s">
        <v>96</v>
      </c>
      <c r="M7" s="4" t="s">
        <v>90</v>
      </c>
      <c r="N7" s="4" t="s">
        <v>91</v>
      </c>
      <c r="O7" s="4"/>
      <c r="P7" s="4"/>
      <c r="Q7" s="4"/>
      <c r="R7" s="4"/>
      <c r="S7" s="4"/>
      <c r="T7" s="4"/>
      <c r="U7" s="4" t="s">
        <v>93</v>
      </c>
      <c r="V7" s="4"/>
      <c r="W7" s="4"/>
      <c r="X7" s="4"/>
      <c r="Y7" s="4"/>
      <c r="Z7" s="4"/>
      <c r="AA7" s="4"/>
      <c r="AB7" s="4"/>
      <c r="AC7" s="4"/>
      <c r="AD7" s="4"/>
      <c r="AE7" s="4">
        <v>1</v>
      </c>
      <c r="AF7" s="4">
        <v>1</v>
      </c>
      <c r="AG7" s="4">
        <v>1</v>
      </c>
      <c r="AH7" s="4">
        <v>2</v>
      </c>
      <c r="AI7" s="4">
        <v>1</v>
      </c>
      <c r="AJ7" s="4"/>
      <c r="AK7" s="4"/>
      <c r="AL7" s="4">
        <v>1</v>
      </c>
      <c r="AM7" s="4">
        <v>1</v>
      </c>
      <c r="AN7" s="4"/>
      <c r="AO7" s="4"/>
      <c r="AP7" s="4"/>
      <c r="AQ7" s="4"/>
      <c r="AR7" s="4" t="s">
        <v>211</v>
      </c>
      <c r="AS7" s="4"/>
      <c r="AT7" s="4"/>
      <c r="AU7" s="4" t="s">
        <v>204</v>
      </c>
      <c r="AV7" s="4"/>
      <c r="AW7" s="4"/>
      <c r="AX7" s="4"/>
      <c r="AY7" s="4" t="s">
        <v>77</v>
      </c>
      <c r="AZ7" s="4"/>
      <c r="BA7" s="4">
        <v>2</v>
      </c>
      <c r="BB7" s="4"/>
      <c r="BC7" s="4"/>
      <c r="BD7" s="4" t="s">
        <v>289</v>
      </c>
      <c r="BE7" s="4" t="s">
        <v>217</v>
      </c>
      <c r="BF7" s="4">
        <v>1</v>
      </c>
      <c r="BG7" s="4">
        <v>3</v>
      </c>
      <c r="BH7" s="4">
        <v>1</v>
      </c>
      <c r="BI7" s="4">
        <v>3</v>
      </c>
      <c r="BJ7" s="4">
        <v>1</v>
      </c>
      <c r="BK7" s="4">
        <v>3</v>
      </c>
      <c r="BL7" s="4">
        <v>1</v>
      </c>
      <c r="BM7" s="4">
        <v>1</v>
      </c>
      <c r="BN7" s="4">
        <v>2</v>
      </c>
      <c r="BO7" s="4"/>
      <c r="BP7" s="4"/>
      <c r="BQ7" s="4"/>
      <c r="BR7" s="4" t="s">
        <v>79</v>
      </c>
      <c r="BS7" s="4" t="s">
        <v>81</v>
      </c>
      <c r="BT7" s="4" t="s">
        <v>79</v>
      </c>
      <c r="BU7" s="4" t="s">
        <v>81</v>
      </c>
      <c r="BV7" s="4" t="s">
        <v>78</v>
      </c>
      <c r="BW7" s="4" t="s">
        <v>81</v>
      </c>
      <c r="BX7" s="4" t="s">
        <v>79</v>
      </c>
      <c r="BY7" s="4" t="s">
        <v>79</v>
      </c>
      <c r="BZ7" s="4" t="s">
        <v>81</v>
      </c>
      <c r="CA7" s="4"/>
      <c r="CB7" s="4"/>
      <c r="CC7" s="4"/>
      <c r="CD7" s="4"/>
      <c r="CE7" s="4">
        <v>4</v>
      </c>
      <c r="CF7" s="4">
        <v>3</v>
      </c>
      <c r="CG7" s="4"/>
      <c r="CH7" s="4"/>
      <c r="CI7" s="4"/>
      <c r="CJ7" s="4">
        <v>5</v>
      </c>
      <c r="CK7" s="4"/>
      <c r="CL7" s="4" t="s">
        <v>211</v>
      </c>
      <c r="CM7" s="4" t="s">
        <v>192</v>
      </c>
      <c r="CN7" s="4"/>
      <c r="CO7" s="4" t="s">
        <v>154</v>
      </c>
      <c r="CP7" s="4"/>
      <c r="CQ7" s="4"/>
      <c r="CR7" s="4" t="s">
        <v>98</v>
      </c>
      <c r="CS7" s="4"/>
    </row>
    <row r="8" spans="1:97" ht="15" customHeight="1">
      <c r="A8" s="2" t="s">
        <v>279</v>
      </c>
      <c r="B8" s="3">
        <v>41681.6686805556</v>
      </c>
      <c r="C8" s="4" t="s">
        <v>73</v>
      </c>
      <c r="D8" s="4" t="s">
        <v>210</v>
      </c>
      <c r="E8" s="4" t="s">
        <v>203</v>
      </c>
      <c r="F8" s="4">
        <v>2</v>
      </c>
      <c r="G8" s="4" t="s">
        <v>74</v>
      </c>
      <c r="H8" s="4">
        <v>56</v>
      </c>
      <c r="I8" s="4" t="s">
        <v>75</v>
      </c>
      <c r="J8" s="4" t="s">
        <v>76</v>
      </c>
      <c r="K8" s="4" t="s">
        <v>86</v>
      </c>
      <c r="L8" s="4" t="s">
        <v>96</v>
      </c>
      <c r="M8" s="4" t="s">
        <v>94</v>
      </c>
      <c r="N8" s="4" t="s">
        <v>95</v>
      </c>
      <c r="O8" s="4" t="s">
        <v>90</v>
      </c>
      <c r="P8" s="4" t="s">
        <v>91</v>
      </c>
      <c r="Q8" s="4"/>
      <c r="R8" s="4"/>
      <c r="S8" s="4"/>
      <c r="T8" s="4"/>
      <c r="U8" s="4" t="s">
        <v>97</v>
      </c>
      <c r="V8" s="4"/>
      <c r="W8" s="4"/>
      <c r="X8" s="4"/>
      <c r="Y8" s="4"/>
      <c r="Z8" s="4"/>
      <c r="AA8" s="4"/>
      <c r="AB8" s="4"/>
      <c r="AC8" s="4"/>
      <c r="AD8" s="4"/>
      <c r="AE8" s="4">
        <v>1</v>
      </c>
      <c r="AF8" s="4">
        <v>2</v>
      </c>
      <c r="AG8" s="4">
        <v>3</v>
      </c>
      <c r="AH8" s="4">
        <v>1</v>
      </c>
      <c r="AI8" s="4">
        <v>2</v>
      </c>
      <c r="AJ8" s="4"/>
      <c r="AK8" s="4"/>
      <c r="AL8" s="4">
        <v>2</v>
      </c>
      <c r="AM8" s="4">
        <v>1</v>
      </c>
      <c r="AN8" s="4"/>
      <c r="AO8" s="4"/>
      <c r="AP8" s="4"/>
      <c r="AQ8" s="4"/>
      <c r="AR8" s="4" t="s">
        <v>211</v>
      </c>
      <c r="AS8" s="4"/>
      <c r="AT8" s="4"/>
      <c r="AU8" s="4" t="s">
        <v>204</v>
      </c>
      <c r="AV8" s="4"/>
      <c r="AW8" s="4"/>
      <c r="AX8" s="4"/>
      <c r="AY8" s="4">
        <v>2</v>
      </c>
      <c r="AZ8" s="4" t="s">
        <v>77</v>
      </c>
      <c r="BA8" s="4" t="s">
        <v>77</v>
      </c>
      <c r="BB8" s="4"/>
      <c r="BC8" s="4"/>
      <c r="BD8" s="4" t="s">
        <v>295</v>
      </c>
      <c r="BE8" s="4" t="s">
        <v>212</v>
      </c>
      <c r="BF8" s="4">
        <v>1</v>
      </c>
      <c r="BG8" s="4">
        <v>4</v>
      </c>
      <c r="BH8" s="4">
        <v>1</v>
      </c>
      <c r="BI8" s="4">
        <v>4</v>
      </c>
      <c r="BJ8" s="4">
        <v>4</v>
      </c>
      <c r="BK8" s="4">
        <v>2</v>
      </c>
      <c r="BL8" s="4">
        <v>2</v>
      </c>
      <c r="BM8" s="4">
        <v>2</v>
      </c>
      <c r="BN8" s="4">
        <v>2</v>
      </c>
      <c r="BO8" s="4"/>
      <c r="BP8" s="4"/>
      <c r="BQ8" s="4"/>
      <c r="BR8" s="4" t="s">
        <v>79</v>
      </c>
      <c r="BS8" s="4" t="s">
        <v>81</v>
      </c>
      <c r="BT8" s="4" t="s">
        <v>79</v>
      </c>
      <c r="BU8" s="4" t="s">
        <v>81</v>
      </c>
      <c r="BV8" s="4" t="s">
        <v>81</v>
      </c>
      <c r="BW8" s="4" t="s">
        <v>78</v>
      </c>
      <c r="BX8" s="4" t="s">
        <v>79</v>
      </c>
      <c r="BY8" s="4" t="s">
        <v>79</v>
      </c>
      <c r="BZ8" s="4" t="s">
        <v>78</v>
      </c>
      <c r="CA8" s="4"/>
      <c r="CB8" s="4"/>
      <c r="CC8" s="4"/>
      <c r="CD8" s="4"/>
      <c r="CE8" s="4">
        <v>5</v>
      </c>
      <c r="CF8" s="4">
        <v>3</v>
      </c>
      <c r="CG8" s="4">
        <v>5</v>
      </c>
      <c r="CH8" s="4">
        <v>2</v>
      </c>
      <c r="CI8" s="4"/>
      <c r="CJ8" s="4">
        <v>5</v>
      </c>
      <c r="CK8" s="4"/>
      <c r="CL8" s="4" t="s">
        <v>304</v>
      </c>
      <c r="CM8" s="4"/>
      <c r="CN8" s="4" t="s">
        <v>214</v>
      </c>
      <c r="CO8" s="4" t="s">
        <v>154</v>
      </c>
      <c r="CP8" s="4"/>
      <c r="CQ8" s="4"/>
      <c r="CR8" s="4" t="s">
        <v>215</v>
      </c>
      <c r="CS8" s="4"/>
    </row>
    <row r="9" spans="1:97" ht="15" customHeight="1">
      <c r="A9" s="2" t="s">
        <v>279</v>
      </c>
      <c r="B9" s="3">
        <v>41688.6106481482</v>
      </c>
      <c r="C9" s="4" t="s">
        <v>163</v>
      </c>
      <c r="D9" s="4" t="s">
        <v>253</v>
      </c>
      <c r="E9" s="4" t="s">
        <v>203</v>
      </c>
      <c r="F9" s="4">
        <v>2</v>
      </c>
      <c r="G9" s="4" t="s">
        <v>74</v>
      </c>
      <c r="H9" s="4">
        <v>45</v>
      </c>
      <c r="I9" s="4" t="s">
        <v>75</v>
      </c>
      <c r="J9" s="4" t="s">
        <v>76</v>
      </c>
      <c r="K9" s="4" t="s">
        <v>86</v>
      </c>
      <c r="L9" s="4" t="s">
        <v>94</v>
      </c>
      <c r="M9" s="4" t="s">
        <v>95</v>
      </c>
      <c r="N9" s="4" t="s">
        <v>90</v>
      </c>
      <c r="O9" s="4" t="s">
        <v>91</v>
      </c>
      <c r="P9" s="4"/>
      <c r="Q9" s="4"/>
      <c r="R9" s="4"/>
      <c r="S9" s="4"/>
      <c r="T9" s="4"/>
      <c r="U9" s="4" t="s">
        <v>199</v>
      </c>
      <c r="V9" s="4"/>
      <c r="W9" s="4"/>
      <c r="X9" s="4"/>
      <c r="Y9" s="4"/>
      <c r="Z9" s="4"/>
      <c r="AA9" s="4"/>
      <c r="AB9" s="4"/>
      <c r="AC9" s="4"/>
      <c r="AD9" s="4"/>
      <c r="AE9" s="4">
        <v>1</v>
      </c>
      <c r="AF9" s="4">
        <v>1</v>
      </c>
      <c r="AG9" s="4">
        <v>3</v>
      </c>
      <c r="AH9" s="4"/>
      <c r="AI9" s="4"/>
      <c r="AJ9" s="4"/>
      <c r="AK9" s="4"/>
      <c r="AL9" s="4">
        <v>1</v>
      </c>
      <c r="AM9" s="4">
        <v>1</v>
      </c>
      <c r="AN9" s="4"/>
      <c r="AO9" s="4"/>
      <c r="AP9" s="4"/>
      <c r="AQ9" s="4"/>
      <c r="AR9" s="4" t="s">
        <v>208</v>
      </c>
      <c r="AS9" s="4"/>
      <c r="AT9" s="4"/>
      <c r="AU9" s="4" t="s">
        <v>204</v>
      </c>
      <c r="AV9" s="4"/>
      <c r="AW9" s="4"/>
      <c r="AX9" s="4"/>
      <c r="AY9" s="4"/>
      <c r="AZ9" s="4">
        <v>2</v>
      </c>
      <c r="BA9" s="4"/>
      <c r="BB9" s="4"/>
      <c r="BC9" s="4"/>
      <c r="BD9" s="4" t="s">
        <v>205</v>
      </c>
      <c r="BE9" s="4" t="s">
        <v>254</v>
      </c>
      <c r="BF9" s="4">
        <v>1</v>
      </c>
      <c r="BG9" s="4">
        <v>1</v>
      </c>
      <c r="BH9" s="4">
        <v>1</v>
      </c>
      <c r="BI9" s="4">
        <v>1</v>
      </c>
      <c r="BJ9" s="4">
        <v>2</v>
      </c>
      <c r="BK9" s="4">
        <v>1</v>
      </c>
      <c r="BL9" s="4">
        <v>1</v>
      </c>
      <c r="BM9" s="4">
        <v>1</v>
      </c>
      <c r="BN9" s="4">
        <v>3</v>
      </c>
      <c r="BO9" s="4"/>
      <c r="BP9" s="4"/>
      <c r="BQ9" s="4"/>
      <c r="BR9" s="4" t="s">
        <v>79</v>
      </c>
      <c r="BS9" s="4" t="s">
        <v>78</v>
      </c>
      <c r="BT9" s="4" t="s">
        <v>78</v>
      </c>
      <c r="BU9" s="4" t="s">
        <v>79</v>
      </c>
      <c r="BV9" s="4" t="s">
        <v>78</v>
      </c>
      <c r="BW9" s="4" t="s">
        <v>79</v>
      </c>
      <c r="BX9" s="4" t="s">
        <v>79</v>
      </c>
      <c r="BY9" s="4" t="s">
        <v>79</v>
      </c>
      <c r="BZ9" s="4" t="s">
        <v>78</v>
      </c>
      <c r="CA9" s="4"/>
      <c r="CB9" s="4"/>
      <c r="CC9" s="4"/>
      <c r="CD9" s="4"/>
      <c r="CE9" s="4">
        <v>5</v>
      </c>
      <c r="CF9" s="4">
        <v>3</v>
      </c>
      <c r="CG9" s="4"/>
      <c r="CH9" s="4"/>
      <c r="CI9" s="4"/>
      <c r="CJ9" s="4">
        <v>5</v>
      </c>
      <c r="CK9" s="4"/>
      <c r="CL9" s="4" t="s">
        <v>208</v>
      </c>
      <c r="CM9" s="4"/>
      <c r="CN9" s="4" t="s">
        <v>214</v>
      </c>
      <c r="CO9" s="4" t="s">
        <v>80</v>
      </c>
      <c r="CP9" s="4"/>
      <c r="CQ9" s="4"/>
      <c r="CR9" s="4" t="s">
        <v>98</v>
      </c>
      <c r="CS9" s="4"/>
    </row>
    <row r="10" spans="1:97" ht="15" customHeight="1">
      <c r="A10" s="2" t="s">
        <v>279</v>
      </c>
      <c r="B10" s="3">
        <v>41684.4142592593</v>
      </c>
      <c r="C10" s="4" t="s">
        <v>163</v>
      </c>
      <c r="D10" s="4" t="s">
        <v>211</v>
      </c>
      <c r="E10" s="4" t="s">
        <v>203</v>
      </c>
      <c r="F10" s="4">
        <v>14</v>
      </c>
      <c r="G10" s="4" t="s">
        <v>196</v>
      </c>
      <c r="H10" s="4">
        <v>57</v>
      </c>
      <c r="I10" s="4" t="s">
        <v>75</v>
      </c>
      <c r="J10" s="4" t="s">
        <v>76</v>
      </c>
      <c r="K10" s="4" t="s">
        <v>94</v>
      </c>
      <c r="L10" s="4" t="s">
        <v>95</v>
      </c>
      <c r="M10" s="4" t="s">
        <v>90</v>
      </c>
      <c r="N10" s="4" t="s">
        <v>91</v>
      </c>
      <c r="O10" s="4" t="s">
        <v>97</v>
      </c>
      <c r="P10" s="4"/>
      <c r="Q10" s="4"/>
      <c r="R10" s="4"/>
      <c r="S10" s="4"/>
      <c r="T10" s="4"/>
      <c r="U10" s="4" t="s">
        <v>92</v>
      </c>
      <c r="V10" s="4" t="s">
        <v>93</v>
      </c>
      <c r="W10" s="4"/>
      <c r="X10" s="4"/>
      <c r="Y10" s="4"/>
      <c r="Z10" s="4"/>
      <c r="AA10" s="4"/>
      <c r="AB10" s="4"/>
      <c r="AC10" s="4"/>
      <c r="AD10" s="4"/>
      <c r="AE10" s="4">
        <v>2</v>
      </c>
      <c r="AF10" s="4">
        <v>1</v>
      </c>
      <c r="AG10" s="4">
        <v>2</v>
      </c>
      <c r="AH10" s="4">
        <v>2</v>
      </c>
      <c r="AI10" s="4">
        <v>3</v>
      </c>
      <c r="AJ10" s="4"/>
      <c r="AK10" s="4"/>
      <c r="AL10" s="4">
        <v>1</v>
      </c>
      <c r="AM10" s="4"/>
      <c r="AN10" s="4"/>
      <c r="AO10" s="4"/>
      <c r="AP10" s="4"/>
      <c r="AQ10" s="4"/>
      <c r="AR10" s="4" t="s">
        <v>211</v>
      </c>
      <c r="AS10" s="4"/>
      <c r="AT10" s="4"/>
      <c r="AU10" s="4"/>
      <c r="AV10" s="4"/>
      <c r="AW10" s="4"/>
      <c r="AX10" s="4"/>
      <c r="AY10" s="4">
        <v>2</v>
      </c>
      <c r="AZ10" s="4">
        <v>2</v>
      </c>
      <c r="BA10" s="4">
        <v>2</v>
      </c>
      <c r="BB10" s="4"/>
      <c r="BC10" s="4"/>
      <c r="BD10" s="4" t="s">
        <v>286</v>
      </c>
      <c r="BE10" s="4" t="s">
        <v>242</v>
      </c>
      <c r="BF10" s="4">
        <v>3</v>
      </c>
      <c r="BG10" s="4">
        <v>3</v>
      </c>
      <c r="BH10" s="4">
        <v>1</v>
      </c>
      <c r="BI10" s="4">
        <v>2</v>
      </c>
      <c r="BJ10" s="4">
        <v>2</v>
      </c>
      <c r="BK10" s="4">
        <v>1</v>
      </c>
      <c r="BL10" s="4">
        <v>1</v>
      </c>
      <c r="BM10" s="4">
        <v>1</v>
      </c>
      <c r="BN10" s="4">
        <v>2</v>
      </c>
      <c r="BO10" s="4"/>
      <c r="BP10" s="4"/>
      <c r="BQ10" s="4"/>
      <c r="BR10" s="4" t="s">
        <v>78</v>
      </c>
      <c r="BS10" s="4" t="s">
        <v>78</v>
      </c>
      <c r="BT10" s="4" t="s">
        <v>78</v>
      </c>
      <c r="BU10" s="4" t="s">
        <v>78</v>
      </c>
      <c r="BV10" s="4" t="s">
        <v>78</v>
      </c>
      <c r="BW10" s="4" t="s">
        <v>79</v>
      </c>
      <c r="BX10" s="4" t="s">
        <v>78</v>
      </c>
      <c r="BY10" s="4" t="s">
        <v>79</v>
      </c>
      <c r="BZ10" s="4" t="s">
        <v>78</v>
      </c>
      <c r="CA10" s="4"/>
      <c r="CB10" s="4"/>
      <c r="CC10" s="4"/>
      <c r="CD10" s="4"/>
      <c r="CE10" s="4">
        <v>4</v>
      </c>
      <c r="CF10" s="4">
        <v>4</v>
      </c>
      <c r="CG10" s="4"/>
      <c r="CH10" s="4"/>
      <c r="CI10" s="4"/>
      <c r="CJ10" s="4">
        <v>5</v>
      </c>
      <c r="CK10" s="4"/>
      <c r="CL10" s="4" t="s">
        <v>211</v>
      </c>
      <c r="CM10" s="4" t="s">
        <v>192</v>
      </c>
      <c r="CN10" s="4"/>
      <c r="CO10" s="4" t="s">
        <v>80</v>
      </c>
      <c r="CP10" s="4"/>
      <c r="CQ10" s="4"/>
      <c r="CR10" s="4" t="s">
        <v>243</v>
      </c>
      <c r="CS10" s="4"/>
    </row>
    <row r="11" spans="1:97" ht="15" customHeight="1">
      <c r="A11" s="2" t="s">
        <v>279</v>
      </c>
      <c r="B11" s="3">
        <v>41683.4192939815</v>
      </c>
      <c r="C11" s="4" t="s">
        <v>73</v>
      </c>
      <c r="D11" s="4" t="s">
        <v>230</v>
      </c>
      <c r="E11" s="4" t="s">
        <v>203</v>
      </c>
      <c r="F11" s="4">
        <v>2</v>
      </c>
      <c r="G11" s="4" t="s">
        <v>74</v>
      </c>
      <c r="H11" s="4">
        <v>45</v>
      </c>
      <c r="I11" s="4" t="s">
        <v>75</v>
      </c>
      <c r="J11" s="4" t="s">
        <v>83</v>
      </c>
      <c r="K11" s="4" t="s">
        <v>86</v>
      </c>
      <c r="L11" s="4" t="s">
        <v>92</v>
      </c>
      <c r="M11" s="4" t="s">
        <v>94</v>
      </c>
      <c r="N11" s="4" t="s">
        <v>95</v>
      </c>
      <c r="O11" s="4" t="s">
        <v>90</v>
      </c>
      <c r="P11" s="4" t="s">
        <v>91</v>
      </c>
      <c r="Q11" s="4"/>
      <c r="R11" s="4"/>
      <c r="S11" s="4"/>
      <c r="T11" s="4"/>
      <c r="U11" s="4" t="s">
        <v>199</v>
      </c>
      <c r="V11" s="4"/>
      <c r="W11" s="4"/>
      <c r="X11" s="4"/>
      <c r="Y11" s="4"/>
      <c r="Z11" s="4"/>
      <c r="AA11" s="4"/>
      <c r="AB11" s="4"/>
      <c r="AC11" s="4"/>
      <c r="AD11" s="4"/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/>
      <c r="AK11" s="4"/>
      <c r="AL11" s="4">
        <v>1</v>
      </c>
      <c r="AM11" s="4">
        <v>1</v>
      </c>
      <c r="AN11" s="4"/>
      <c r="AO11" s="4"/>
      <c r="AP11" s="4"/>
      <c r="AQ11" s="4"/>
      <c r="AR11" s="4" t="s">
        <v>231</v>
      </c>
      <c r="AS11" s="4"/>
      <c r="AT11" s="4"/>
      <c r="AU11" s="4" t="s">
        <v>232</v>
      </c>
      <c r="AV11" s="4"/>
      <c r="AW11" s="4"/>
      <c r="AX11" s="4"/>
      <c r="AY11" s="4"/>
      <c r="AZ11" s="4" t="s">
        <v>77</v>
      </c>
      <c r="BA11" s="4" t="s">
        <v>77</v>
      </c>
      <c r="BB11" s="4"/>
      <c r="BC11" s="4"/>
      <c r="BD11" s="4" t="s">
        <v>292</v>
      </c>
      <c r="BE11" s="4" t="s">
        <v>233</v>
      </c>
      <c r="BF11" s="4">
        <v>1</v>
      </c>
      <c r="BG11" s="4">
        <v>1</v>
      </c>
      <c r="BH11" s="4">
        <v>1</v>
      </c>
      <c r="BI11" s="4">
        <v>3</v>
      </c>
      <c r="BJ11" s="4">
        <v>3</v>
      </c>
      <c r="BK11" s="4">
        <v>2</v>
      </c>
      <c r="BL11" s="4">
        <v>1</v>
      </c>
      <c r="BM11" s="4">
        <v>1</v>
      </c>
      <c r="BN11" s="4">
        <v>2</v>
      </c>
      <c r="BO11" s="4"/>
      <c r="BP11" s="4"/>
      <c r="BQ11" s="4"/>
      <c r="BR11" s="4" t="s">
        <v>79</v>
      </c>
      <c r="BS11" s="4" t="s">
        <v>78</v>
      </c>
      <c r="BT11" s="4" t="s">
        <v>79</v>
      </c>
      <c r="BU11" s="4" t="s">
        <v>78</v>
      </c>
      <c r="BV11" s="4" t="s">
        <v>78</v>
      </c>
      <c r="BW11" s="4" t="s">
        <v>78</v>
      </c>
      <c r="BX11" s="4" t="s">
        <v>79</v>
      </c>
      <c r="BY11" s="4" t="s">
        <v>79</v>
      </c>
      <c r="BZ11" s="4" t="s">
        <v>78</v>
      </c>
      <c r="CA11" s="4"/>
      <c r="CB11" s="4"/>
      <c r="CC11" s="4"/>
      <c r="CD11" s="4"/>
      <c r="CE11" s="4">
        <v>5</v>
      </c>
      <c r="CF11" s="4">
        <v>5</v>
      </c>
      <c r="CG11" s="4"/>
      <c r="CH11" s="4"/>
      <c r="CI11" s="4"/>
      <c r="CJ11" s="4">
        <v>5</v>
      </c>
      <c r="CK11" s="4"/>
      <c r="CL11" s="4" t="s">
        <v>208</v>
      </c>
      <c r="CM11" s="4"/>
      <c r="CN11" s="4" t="s">
        <v>234</v>
      </c>
      <c r="CO11" s="4" t="s">
        <v>80</v>
      </c>
      <c r="CP11" s="4"/>
      <c r="CQ11" s="4"/>
      <c r="CR11" s="4" t="s">
        <v>103</v>
      </c>
      <c r="CS11" s="4"/>
    </row>
    <row r="12" spans="1:97" ht="15" customHeight="1">
      <c r="A12" s="2" t="s">
        <v>279</v>
      </c>
      <c r="B12" s="3">
        <v>41690.4078356482</v>
      </c>
      <c r="C12" s="4" t="s">
        <v>73</v>
      </c>
      <c r="D12" s="4" t="s">
        <v>268</v>
      </c>
      <c r="E12" s="4" t="s">
        <v>203</v>
      </c>
      <c r="F12" s="4">
        <v>1</v>
      </c>
      <c r="G12" s="4" t="s">
        <v>74</v>
      </c>
      <c r="H12" s="4">
        <v>58</v>
      </c>
      <c r="I12" s="4" t="s">
        <v>82</v>
      </c>
      <c r="J12" s="4" t="s">
        <v>76</v>
      </c>
      <c r="K12" s="4" t="s">
        <v>86</v>
      </c>
      <c r="L12" s="4" t="s">
        <v>96</v>
      </c>
      <c r="M12" s="4" t="s">
        <v>94</v>
      </c>
      <c r="N12" s="4" t="s">
        <v>95</v>
      </c>
      <c r="O12" s="4" t="s">
        <v>90</v>
      </c>
      <c r="P12" s="4" t="s">
        <v>91</v>
      </c>
      <c r="Q12" s="4" t="s">
        <v>97</v>
      </c>
      <c r="R12" s="4"/>
      <c r="S12" s="4"/>
      <c r="T12" s="4"/>
      <c r="U12" s="4" t="s">
        <v>207</v>
      </c>
      <c r="V12" s="4"/>
      <c r="W12" s="4"/>
      <c r="X12" s="4"/>
      <c r="Y12" s="4"/>
      <c r="Z12" s="4"/>
      <c r="AA12" s="4"/>
      <c r="AB12" s="4"/>
      <c r="AC12" s="4"/>
      <c r="AD12" s="4"/>
      <c r="AE12" s="4">
        <v>1</v>
      </c>
      <c r="AF12" s="4">
        <v>1</v>
      </c>
      <c r="AG12" s="4">
        <v>3</v>
      </c>
      <c r="AH12" s="4"/>
      <c r="AI12" s="4"/>
      <c r="AJ12" s="4"/>
      <c r="AK12" s="4"/>
      <c r="AL12" s="4">
        <v>1</v>
      </c>
      <c r="AM12" s="4"/>
      <c r="AN12" s="4"/>
      <c r="AO12" s="4"/>
      <c r="AP12" s="4"/>
      <c r="AQ12" s="4"/>
      <c r="AR12" s="4" t="s">
        <v>232</v>
      </c>
      <c r="AS12" s="4"/>
      <c r="AT12" s="4"/>
      <c r="AU12" s="4"/>
      <c r="AV12" s="4"/>
      <c r="AW12" s="4"/>
      <c r="AX12" s="4"/>
      <c r="AY12" s="4"/>
      <c r="AZ12" s="4"/>
      <c r="BA12" s="4"/>
      <c r="BB12" s="4" t="s">
        <v>77</v>
      </c>
      <c r="BC12" s="4" t="s">
        <v>207</v>
      </c>
      <c r="BD12" s="4" t="s">
        <v>269</v>
      </c>
      <c r="BE12" s="4" t="s">
        <v>207</v>
      </c>
      <c r="BF12" s="4">
        <v>1</v>
      </c>
      <c r="BG12" s="4">
        <v>2</v>
      </c>
      <c r="BH12" s="4">
        <v>1</v>
      </c>
      <c r="BI12" s="4">
        <v>2</v>
      </c>
      <c r="BJ12" s="4">
        <v>3</v>
      </c>
      <c r="BK12" s="4">
        <v>1</v>
      </c>
      <c r="BL12" s="4">
        <v>1</v>
      </c>
      <c r="BM12" s="4">
        <v>1</v>
      </c>
      <c r="BN12" s="4">
        <v>3</v>
      </c>
      <c r="BO12" s="4"/>
      <c r="BP12" s="4"/>
      <c r="BQ12" s="4"/>
      <c r="BR12" s="4" t="s">
        <v>79</v>
      </c>
      <c r="BS12" s="4" t="s">
        <v>78</v>
      </c>
      <c r="BT12" s="4" t="s">
        <v>79</v>
      </c>
      <c r="BU12" s="4" t="s">
        <v>78</v>
      </c>
      <c r="BV12" s="4" t="s">
        <v>81</v>
      </c>
      <c r="BW12" s="4" t="s">
        <v>78</v>
      </c>
      <c r="BX12" s="4" t="s">
        <v>79</v>
      </c>
      <c r="BY12" s="4" t="s">
        <v>79</v>
      </c>
      <c r="BZ12" s="4" t="s">
        <v>81</v>
      </c>
      <c r="CA12" s="4"/>
      <c r="CB12" s="4"/>
      <c r="CC12" s="4"/>
      <c r="CD12" s="4"/>
      <c r="CE12" s="4">
        <v>5</v>
      </c>
      <c r="CF12" s="4">
        <v>5</v>
      </c>
      <c r="CG12" s="4"/>
      <c r="CH12" s="4"/>
      <c r="CI12" s="4"/>
      <c r="CJ12" s="4">
        <v>5</v>
      </c>
      <c r="CK12" s="4"/>
      <c r="CL12" s="4" t="s">
        <v>270</v>
      </c>
      <c r="CM12" s="4"/>
      <c r="CN12" s="4" t="s">
        <v>271</v>
      </c>
      <c r="CO12" s="4" t="s">
        <v>80</v>
      </c>
      <c r="CP12" s="4"/>
      <c r="CQ12" s="4"/>
      <c r="CR12" s="4" t="s">
        <v>272</v>
      </c>
      <c r="CS12" s="4"/>
    </row>
    <row r="13" spans="1:97" ht="15" customHeight="1">
      <c r="A13" s="2" t="s">
        <v>279</v>
      </c>
      <c r="B13" s="3">
        <v>41690.4115972222</v>
      </c>
      <c r="C13" s="4" t="s">
        <v>73</v>
      </c>
      <c r="D13" s="4" t="s">
        <v>273</v>
      </c>
      <c r="E13" s="4" t="s">
        <v>203</v>
      </c>
      <c r="F13" s="4">
        <v>2</v>
      </c>
      <c r="G13" s="4" t="s">
        <v>74</v>
      </c>
      <c r="H13" s="4">
        <v>48</v>
      </c>
      <c r="I13" s="4" t="s">
        <v>75</v>
      </c>
      <c r="J13" s="4" t="s">
        <v>83</v>
      </c>
      <c r="K13" s="4" t="s">
        <v>86</v>
      </c>
      <c r="L13" s="4" t="s">
        <v>96</v>
      </c>
      <c r="M13" s="4" t="s">
        <v>94</v>
      </c>
      <c r="N13" s="4" t="s">
        <v>95</v>
      </c>
      <c r="O13" s="4" t="s">
        <v>90</v>
      </c>
      <c r="P13" s="4" t="s">
        <v>91</v>
      </c>
      <c r="Q13" s="4" t="s">
        <v>97</v>
      </c>
      <c r="R13" s="4"/>
      <c r="S13" s="4"/>
      <c r="T13" s="4"/>
      <c r="U13" s="4" t="s">
        <v>274</v>
      </c>
      <c r="V13" s="4"/>
      <c r="W13" s="4"/>
      <c r="X13" s="4"/>
      <c r="Y13" s="4"/>
      <c r="Z13" s="4"/>
      <c r="AA13" s="4"/>
      <c r="AB13" s="4"/>
      <c r="AC13" s="4"/>
      <c r="AD13" s="4"/>
      <c r="AE13" s="4">
        <v>2</v>
      </c>
      <c r="AF13" s="4">
        <v>2</v>
      </c>
      <c r="AG13" s="4">
        <v>2</v>
      </c>
      <c r="AH13" s="4">
        <v>2</v>
      </c>
      <c r="AI13" s="4"/>
      <c r="AJ13" s="4"/>
      <c r="AK13" s="4"/>
      <c r="AL13" s="4">
        <v>1</v>
      </c>
      <c r="AM13" s="4">
        <v>2</v>
      </c>
      <c r="AN13" s="4"/>
      <c r="AO13" s="4"/>
      <c r="AP13" s="4"/>
      <c r="AQ13" s="4"/>
      <c r="AR13" s="4" t="s">
        <v>208</v>
      </c>
      <c r="AS13" s="4"/>
      <c r="AT13" s="4"/>
      <c r="AU13" s="4" t="s">
        <v>232</v>
      </c>
      <c r="AV13" s="4"/>
      <c r="AW13" s="4"/>
      <c r="AX13" s="4"/>
      <c r="AY13" s="4" t="s">
        <v>77</v>
      </c>
      <c r="AZ13" s="4" t="s">
        <v>77</v>
      </c>
      <c r="BA13" s="4">
        <v>2</v>
      </c>
      <c r="BB13" s="4"/>
      <c r="BC13" s="4"/>
      <c r="BD13" s="4" t="s">
        <v>296</v>
      </c>
      <c r="BE13" s="4" t="s">
        <v>207</v>
      </c>
      <c r="BF13" s="4">
        <v>1</v>
      </c>
      <c r="BG13" s="4">
        <v>1</v>
      </c>
      <c r="BH13" s="4">
        <v>1</v>
      </c>
      <c r="BI13" s="4">
        <v>1</v>
      </c>
      <c r="BJ13" s="4">
        <v>2</v>
      </c>
      <c r="BK13" s="4">
        <v>1</v>
      </c>
      <c r="BL13" s="4">
        <v>1</v>
      </c>
      <c r="BM13" s="4"/>
      <c r="BN13" s="4">
        <v>3</v>
      </c>
      <c r="BO13" s="4"/>
      <c r="BP13" s="4"/>
      <c r="BQ13" s="4"/>
      <c r="BR13" s="4" t="s">
        <v>79</v>
      </c>
      <c r="BS13" s="4" t="s">
        <v>78</v>
      </c>
      <c r="BT13" s="4" t="s">
        <v>79</v>
      </c>
      <c r="BU13" s="4" t="s">
        <v>78</v>
      </c>
      <c r="BV13" s="4" t="s">
        <v>81</v>
      </c>
      <c r="BW13" s="4" t="s">
        <v>79</v>
      </c>
      <c r="BX13" s="4" t="s">
        <v>79</v>
      </c>
      <c r="BY13" s="4" t="s">
        <v>79</v>
      </c>
      <c r="BZ13" s="4" t="s">
        <v>81</v>
      </c>
      <c r="CA13" s="4"/>
      <c r="CB13" s="4"/>
      <c r="CC13" s="4"/>
      <c r="CD13" s="4"/>
      <c r="CE13" s="4">
        <v>5</v>
      </c>
      <c r="CF13" s="4">
        <v>5</v>
      </c>
      <c r="CG13" s="4"/>
      <c r="CH13" s="4"/>
      <c r="CI13" s="4"/>
      <c r="CJ13" s="4">
        <v>4</v>
      </c>
      <c r="CK13" s="4"/>
      <c r="CL13" s="4" t="s">
        <v>275</v>
      </c>
      <c r="CM13" s="4" t="s">
        <v>148</v>
      </c>
      <c r="CN13" s="4"/>
      <c r="CO13" s="4" t="s">
        <v>80</v>
      </c>
      <c r="CP13" s="4"/>
      <c r="CQ13" s="4"/>
      <c r="CR13" s="4" t="s">
        <v>241</v>
      </c>
      <c r="CS13" s="4"/>
    </row>
    <row r="14" spans="1:97" ht="15" customHeight="1">
      <c r="A14" s="2" t="s">
        <v>279</v>
      </c>
      <c r="B14" s="3">
        <v>41683.4878009259</v>
      </c>
      <c r="C14" s="4" t="s">
        <v>73</v>
      </c>
      <c r="D14" s="4" t="s">
        <v>235</v>
      </c>
      <c r="E14" s="4" t="s">
        <v>203</v>
      </c>
      <c r="F14" s="4">
        <v>2</v>
      </c>
      <c r="G14" s="4" t="s">
        <v>74</v>
      </c>
      <c r="H14" s="4">
        <v>29</v>
      </c>
      <c r="I14" s="4" t="s">
        <v>82</v>
      </c>
      <c r="J14" s="4" t="s">
        <v>76</v>
      </c>
      <c r="K14" s="4" t="s">
        <v>86</v>
      </c>
      <c r="L14" s="4" t="s">
        <v>94</v>
      </c>
      <c r="M14" s="4" t="s">
        <v>95</v>
      </c>
      <c r="N14" s="4" t="s">
        <v>90</v>
      </c>
      <c r="O14" s="4" t="s">
        <v>91</v>
      </c>
      <c r="P14" s="4"/>
      <c r="Q14" s="4"/>
      <c r="R14" s="4"/>
      <c r="S14" s="4"/>
      <c r="T14" s="4"/>
      <c r="U14" s="4" t="s">
        <v>236</v>
      </c>
      <c r="V14" s="4"/>
      <c r="W14" s="4"/>
      <c r="X14" s="4"/>
      <c r="Y14" s="4"/>
      <c r="Z14" s="4"/>
      <c r="AA14" s="4"/>
      <c r="AB14" s="4"/>
      <c r="AC14" s="4"/>
      <c r="AD14" s="4"/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/>
      <c r="AK14" s="4"/>
      <c r="AL14" s="4">
        <v>2</v>
      </c>
      <c r="AM14" s="4">
        <v>2</v>
      </c>
      <c r="AN14" s="4"/>
      <c r="AO14" s="4"/>
      <c r="AP14" s="4"/>
      <c r="AQ14" s="4"/>
      <c r="AR14" s="4" t="s">
        <v>211</v>
      </c>
      <c r="AS14" s="4"/>
      <c r="AT14" s="4"/>
      <c r="AU14" s="4" t="s">
        <v>232</v>
      </c>
      <c r="AV14" s="4"/>
      <c r="AW14" s="4" t="s">
        <v>121</v>
      </c>
      <c r="AX14" s="4" t="s">
        <v>121</v>
      </c>
      <c r="AY14" s="4">
        <v>2</v>
      </c>
      <c r="AZ14" s="4">
        <v>2</v>
      </c>
      <c r="BA14" s="4" t="s">
        <v>77</v>
      </c>
      <c r="BB14" s="4" t="s">
        <v>121</v>
      </c>
      <c r="BC14" s="4"/>
      <c r="BD14" s="4" t="s">
        <v>297</v>
      </c>
      <c r="BE14" s="4" t="s">
        <v>285</v>
      </c>
      <c r="BF14" s="4">
        <v>2</v>
      </c>
      <c r="BG14" s="4">
        <v>2</v>
      </c>
      <c r="BH14" s="4">
        <v>1</v>
      </c>
      <c r="BI14" s="4">
        <v>1</v>
      </c>
      <c r="BJ14" s="4">
        <v>4</v>
      </c>
      <c r="BK14" s="4">
        <v>4</v>
      </c>
      <c r="BL14" s="4">
        <v>2</v>
      </c>
      <c r="BM14" s="4">
        <v>1</v>
      </c>
      <c r="BN14" s="4">
        <v>2</v>
      </c>
      <c r="BO14" s="4"/>
      <c r="BP14" s="4"/>
      <c r="BQ14" s="4"/>
      <c r="BR14" s="4" t="s">
        <v>79</v>
      </c>
      <c r="BS14" s="4" t="s">
        <v>79</v>
      </c>
      <c r="BT14" s="4" t="s">
        <v>78</v>
      </c>
      <c r="BU14" s="4" t="s">
        <v>78</v>
      </c>
      <c r="BV14" s="4" t="s">
        <v>81</v>
      </c>
      <c r="BW14" s="4" t="s">
        <v>81</v>
      </c>
      <c r="BX14" s="4" t="s">
        <v>79</v>
      </c>
      <c r="BY14" s="4" t="s">
        <v>79</v>
      </c>
      <c r="BZ14" s="4" t="s">
        <v>81</v>
      </c>
      <c r="CA14" s="4"/>
      <c r="CB14" s="4"/>
      <c r="CC14" s="4"/>
      <c r="CD14" s="4"/>
      <c r="CE14" s="4">
        <v>5</v>
      </c>
      <c r="CF14" s="4">
        <v>4</v>
      </c>
      <c r="CG14" s="4">
        <v>5</v>
      </c>
      <c r="CH14" s="4">
        <v>3</v>
      </c>
      <c r="CI14" s="4"/>
      <c r="CJ14" s="4">
        <v>5</v>
      </c>
      <c r="CK14" s="4"/>
      <c r="CL14" s="4" t="s">
        <v>213</v>
      </c>
      <c r="CM14" s="4"/>
      <c r="CN14" s="4" t="s">
        <v>237</v>
      </c>
      <c r="CO14" s="4" t="s">
        <v>80</v>
      </c>
      <c r="CP14" s="4"/>
      <c r="CQ14" s="4"/>
      <c r="CR14" s="4" t="s">
        <v>238</v>
      </c>
      <c r="CS14" s="4"/>
    </row>
    <row r="15" spans="1:97" ht="15" customHeight="1">
      <c r="A15" s="2" t="s">
        <v>279</v>
      </c>
      <c r="B15" s="3">
        <v>41690.4019097222</v>
      </c>
      <c r="C15" s="4" t="s">
        <v>73</v>
      </c>
      <c r="D15" s="4" t="s">
        <v>265</v>
      </c>
      <c r="E15" s="4" t="s">
        <v>203</v>
      </c>
      <c r="F15" s="4">
        <v>2</v>
      </c>
      <c r="G15" s="4" t="s">
        <v>195</v>
      </c>
      <c r="H15" s="4">
        <v>38</v>
      </c>
      <c r="I15" s="4" t="s">
        <v>82</v>
      </c>
      <c r="J15" s="4" t="s">
        <v>76</v>
      </c>
      <c r="K15" s="4" t="s">
        <v>86</v>
      </c>
      <c r="L15" s="4" t="s">
        <v>92</v>
      </c>
      <c r="M15" s="4" t="s">
        <v>96</v>
      </c>
      <c r="N15" s="4" t="s">
        <v>94</v>
      </c>
      <c r="O15" s="4" t="s">
        <v>95</v>
      </c>
      <c r="P15" s="4" t="s">
        <v>90</v>
      </c>
      <c r="Q15" s="4" t="s">
        <v>91</v>
      </c>
      <c r="R15" s="4" t="s">
        <v>97</v>
      </c>
      <c r="S15" s="4"/>
      <c r="T15" s="4"/>
      <c r="U15" s="4" t="s">
        <v>266</v>
      </c>
      <c r="V15" s="4"/>
      <c r="W15" s="4"/>
      <c r="X15" s="4"/>
      <c r="Y15" s="4"/>
      <c r="Z15" s="4"/>
      <c r="AA15" s="4"/>
      <c r="AB15" s="4"/>
      <c r="AC15" s="4"/>
      <c r="AD15" s="4"/>
      <c r="AE15" s="4">
        <v>2</v>
      </c>
      <c r="AF15" s="4">
        <v>2</v>
      </c>
      <c r="AG15" s="4">
        <v>3</v>
      </c>
      <c r="AH15" s="4">
        <v>4</v>
      </c>
      <c r="AI15" s="4"/>
      <c r="AJ15" s="4" t="s">
        <v>194</v>
      </c>
      <c r="AK15" s="4"/>
      <c r="AL15" s="4">
        <v>2</v>
      </c>
      <c r="AM15" s="4">
        <v>2</v>
      </c>
      <c r="AN15" s="4"/>
      <c r="AO15" s="4"/>
      <c r="AP15" s="4"/>
      <c r="AQ15" s="4"/>
      <c r="AR15" s="4" t="s">
        <v>208</v>
      </c>
      <c r="AS15" s="4"/>
      <c r="AT15" s="4"/>
      <c r="AU15" s="4" t="s">
        <v>232</v>
      </c>
      <c r="AV15" s="4"/>
      <c r="AW15" s="4"/>
      <c r="AX15" s="4"/>
      <c r="AY15" s="4" t="s">
        <v>77</v>
      </c>
      <c r="AZ15" s="4">
        <v>2</v>
      </c>
      <c r="BA15" s="4" t="s">
        <v>77</v>
      </c>
      <c r="BB15" s="4">
        <v>3</v>
      </c>
      <c r="BC15" s="4" t="s">
        <v>206</v>
      </c>
      <c r="BD15" s="4" t="s">
        <v>288</v>
      </c>
      <c r="BE15" s="4" t="s">
        <v>207</v>
      </c>
      <c r="BF15" s="4">
        <v>1</v>
      </c>
      <c r="BG15" s="4">
        <v>2</v>
      </c>
      <c r="BH15" s="4">
        <v>3</v>
      </c>
      <c r="BI15" s="4">
        <v>2</v>
      </c>
      <c r="BJ15" s="4">
        <v>3</v>
      </c>
      <c r="BK15" s="4">
        <v>1</v>
      </c>
      <c r="BL15" s="4">
        <v>1</v>
      </c>
      <c r="BM15" s="4">
        <v>1</v>
      </c>
      <c r="BN15" s="4">
        <v>2</v>
      </c>
      <c r="BO15" s="4"/>
      <c r="BP15" s="4"/>
      <c r="BQ15" s="4"/>
      <c r="BR15" s="4" t="s">
        <v>79</v>
      </c>
      <c r="BS15" s="4" t="s">
        <v>79</v>
      </c>
      <c r="BT15" s="4" t="s">
        <v>79</v>
      </c>
      <c r="BU15" s="4" t="s">
        <v>78</v>
      </c>
      <c r="BV15" s="4" t="s">
        <v>78</v>
      </c>
      <c r="BW15" s="4" t="s">
        <v>79</v>
      </c>
      <c r="BX15" s="4" t="s">
        <v>79</v>
      </c>
      <c r="BY15" s="4" t="s">
        <v>79</v>
      </c>
      <c r="BZ15" s="4" t="s">
        <v>78</v>
      </c>
      <c r="CA15" s="4"/>
      <c r="CB15" s="4"/>
      <c r="CC15" s="4"/>
      <c r="CD15" s="4"/>
      <c r="CE15" s="4">
        <v>4</v>
      </c>
      <c r="CF15" s="4">
        <v>4</v>
      </c>
      <c r="CG15" s="4">
        <v>5</v>
      </c>
      <c r="CH15" s="4"/>
      <c r="CI15" s="4"/>
      <c r="CJ15" s="4"/>
      <c r="CK15" s="4"/>
      <c r="CL15" s="4" t="s">
        <v>267</v>
      </c>
      <c r="CM15" s="4"/>
      <c r="CN15" s="4" t="s">
        <v>214</v>
      </c>
      <c r="CO15" s="4" t="s">
        <v>80</v>
      </c>
      <c r="CP15" s="4"/>
      <c r="CQ15" s="4"/>
      <c r="CR15" s="4" t="s">
        <v>105</v>
      </c>
      <c r="CS15" s="4"/>
    </row>
    <row r="16" spans="1:97" ht="15" customHeight="1">
      <c r="A16" s="2" t="s">
        <v>279</v>
      </c>
      <c r="B16" s="3">
        <v>41684.4211111111</v>
      </c>
      <c r="C16" s="4" t="s">
        <v>73</v>
      </c>
      <c r="D16" s="4" t="s">
        <v>244</v>
      </c>
      <c r="E16" s="4" t="s">
        <v>203</v>
      </c>
      <c r="F16" s="4">
        <v>2</v>
      </c>
      <c r="G16" s="4" t="s">
        <v>74</v>
      </c>
      <c r="H16" s="4">
        <v>57</v>
      </c>
      <c r="I16" s="4" t="s">
        <v>75</v>
      </c>
      <c r="J16" s="4" t="s">
        <v>76</v>
      </c>
      <c r="K16" s="4" t="s">
        <v>86</v>
      </c>
      <c r="L16" s="4" t="s">
        <v>96</v>
      </c>
      <c r="M16" s="4" t="s">
        <v>94</v>
      </c>
      <c r="N16" s="4" t="s">
        <v>95</v>
      </c>
      <c r="O16" s="4" t="s">
        <v>90</v>
      </c>
      <c r="P16" s="4" t="s">
        <v>91</v>
      </c>
      <c r="Q16" s="4" t="s">
        <v>198</v>
      </c>
      <c r="R16" s="4"/>
      <c r="S16" s="4"/>
      <c r="T16" s="4"/>
      <c r="U16" s="4" t="s">
        <v>266</v>
      </c>
      <c r="V16" s="4"/>
      <c r="W16" s="4"/>
      <c r="X16" s="4"/>
      <c r="Y16" s="4"/>
      <c r="Z16" s="4"/>
      <c r="AA16" s="4"/>
      <c r="AB16" s="4"/>
      <c r="AC16" s="4"/>
      <c r="AD16" s="4"/>
      <c r="AE16" s="4">
        <v>2</v>
      </c>
      <c r="AF16" s="4">
        <v>4</v>
      </c>
      <c r="AG16" s="4">
        <v>4</v>
      </c>
      <c r="AH16" s="4">
        <v>2</v>
      </c>
      <c r="AI16" s="4"/>
      <c r="AJ16" s="4" t="s">
        <v>245</v>
      </c>
      <c r="AK16" s="4"/>
      <c r="AL16" s="4">
        <v>1</v>
      </c>
      <c r="AM16" s="4">
        <v>1</v>
      </c>
      <c r="AN16" s="4"/>
      <c r="AO16" s="4"/>
      <c r="AP16" s="4"/>
      <c r="AQ16" s="4"/>
      <c r="AR16" s="4" t="s">
        <v>211</v>
      </c>
      <c r="AS16" s="4"/>
      <c r="AT16" s="4"/>
      <c r="AU16" s="4" t="s">
        <v>204</v>
      </c>
      <c r="AV16" s="4"/>
      <c r="AW16" s="4"/>
      <c r="AX16" s="4"/>
      <c r="AY16" s="4">
        <v>3</v>
      </c>
      <c r="AZ16" s="4" t="s">
        <v>77</v>
      </c>
      <c r="BA16" s="4">
        <v>3</v>
      </c>
      <c r="BB16" s="4"/>
      <c r="BC16" s="4"/>
      <c r="BD16" s="4" t="s">
        <v>246</v>
      </c>
      <c r="BE16" s="4" t="s">
        <v>247</v>
      </c>
      <c r="BF16" s="4">
        <v>1</v>
      </c>
      <c r="BG16" s="4">
        <v>4</v>
      </c>
      <c r="BH16" s="4">
        <v>1</v>
      </c>
      <c r="BI16" s="4">
        <v>3</v>
      </c>
      <c r="BJ16" s="4">
        <v>3</v>
      </c>
      <c r="BK16" s="4">
        <v>2</v>
      </c>
      <c r="BL16" s="4">
        <v>1</v>
      </c>
      <c r="BM16" s="4">
        <v>2</v>
      </c>
      <c r="BN16" s="4"/>
      <c r="BO16" s="4"/>
      <c r="BP16" s="4"/>
      <c r="BQ16" s="4"/>
      <c r="BR16" s="4" t="s">
        <v>79</v>
      </c>
      <c r="BS16" s="4" t="s">
        <v>81</v>
      </c>
      <c r="BT16" s="4" t="s">
        <v>79</v>
      </c>
      <c r="BU16" s="4" t="s">
        <v>78</v>
      </c>
      <c r="BV16" s="4" t="s">
        <v>78</v>
      </c>
      <c r="BW16" s="4" t="s">
        <v>79</v>
      </c>
      <c r="BX16" s="4" t="s">
        <v>79</v>
      </c>
      <c r="BY16" s="4" t="s">
        <v>79</v>
      </c>
      <c r="BZ16" s="4"/>
      <c r="CA16" s="4"/>
      <c r="CB16" s="4"/>
      <c r="CC16" s="4"/>
      <c r="CD16" s="4"/>
      <c r="CE16" s="4">
        <v>4</v>
      </c>
      <c r="CF16" s="4">
        <v>4</v>
      </c>
      <c r="CG16" s="4"/>
      <c r="CH16" s="4"/>
      <c r="CI16" s="4"/>
      <c r="CJ16" s="4">
        <v>5</v>
      </c>
      <c r="CK16" s="4"/>
      <c r="CL16" s="4" t="s">
        <v>211</v>
      </c>
      <c r="CM16" s="4" t="s">
        <v>192</v>
      </c>
      <c r="CN16" s="4"/>
      <c r="CO16" s="4" t="s">
        <v>80</v>
      </c>
      <c r="CP16" s="4"/>
      <c r="CQ16" s="4"/>
      <c r="CR16" s="4" t="s">
        <v>126</v>
      </c>
      <c r="CS16" s="4"/>
    </row>
    <row r="17" spans="1:97" ht="15" customHeight="1">
      <c r="A17" s="2" t="s">
        <v>279</v>
      </c>
      <c r="B17" s="3">
        <v>41660.8426967593</v>
      </c>
      <c r="C17" s="4" t="s">
        <v>73</v>
      </c>
      <c r="D17" s="4" t="s">
        <v>202</v>
      </c>
      <c r="E17" s="4" t="s">
        <v>203</v>
      </c>
      <c r="F17" s="4">
        <v>2</v>
      </c>
      <c r="G17" s="4" t="s">
        <v>74</v>
      </c>
      <c r="H17" s="4">
        <v>43</v>
      </c>
      <c r="I17" s="4" t="s">
        <v>75</v>
      </c>
      <c r="J17" s="4" t="s">
        <v>76</v>
      </c>
      <c r="K17" s="4" t="s">
        <v>86</v>
      </c>
      <c r="L17" s="4" t="s">
        <v>94</v>
      </c>
      <c r="M17" s="4" t="s">
        <v>95</v>
      </c>
      <c r="N17" s="4" t="s">
        <v>90</v>
      </c>
      <c r="O17" s="4" t="s">
        <v>91</v>
      </c>
      <c r="P17" s="4"/>
      <c r="Q17" s="4"/>
      <c r="R17" s="4"/>
      <c r="S17" s="4"/>
      <c r="T17" s="4"/>
      <c r="U17" s="4" t="s">
        <v>93</v>
      </c>
      <c r="V17" s="4"/>
      <c r="W17" s="4"/>
      <c r="X17" s="4"/>
      <c r="Y17" s="4"/>
      <c r="Z17" s="4"/>
      <c r="AA17" s="4"/>
      <c r="AB17" s="4"/>
      <c r="AC17" s="4"/>
      <c r="AD17" s="4"/>
      <c r="AE17" s="4">
        <v>2</v>
      </c>
      <c r="AF17" s="4">
        <v>2</v>
      </c>
      <c r="AG17" s="4">
        <v>2</v>
      </c>
      <c r="AH17" s="4">
        <v>2</v>
      </c>
      <c r="AI17" s="4">
        <v>2</v>
      </c>
      <c r="AJ17" s="4"/>
      <c r="AK17" s="4"/>
      <c r="AL17" s="4">
        <v>2</v>
      </c>
      <c r="AM17" s="4">
        <v>2</v>
      </c>
      <c r="AN17" s="4">
        <v>2</v>
      </c>
      <c r="AO17" s="4"/>
      <c r="AP17" s="4"/>
      <c r="AQ17" s="4"/>
      <c r="AR17" s="4" t="s">
        <v>211</v>
      </c>
      <c r="AS17" s="4"/>
      <c r="AT17" s="4"/>
      <c r="AU17" s="4" t="s">
        <v>204</v>
      </c>
      <c r="AV17" s="4"/>
      <c r="AW17" s="4"/>
      <c r="AX17" s="4"/>
      <c r="AY17" s="4">
        <v>2</v>
      </c>
      <c r="AZ17" s="4">
        <v>3</v>
      </c>
      <c r="BA17" s="4" t="s">
        <v>77</v>
      </c>
      <c r="BB17" s="4"/>
      <c r="BC17" s="4"/>
      <c r="BD17" s="4" t="s">
        <v>287</v>
      </c>
      <c r="BE17" s="4" t="s">
        <v>207</v>
      </c>
      <c r="BF17" s="4">
        <v>1</v>
      </c>
      <c r="BG17" s="4">
        <v>2</v>
      </c>
      <c r="BH17" s="4">
        <v>2</v>
      </c>
      <c r="BI17" s="4">
        <v>3</v>
      </c>
      <c r="BJ17" s="4">
        <v>2</v>
      </c>
      <c r="BK17" s="4">
        <v>3</v>
      </c>
      <c r="BL17" s="4">
        <v>2</v>
      </c>
      <c r="BM17" s="4">
        <v>2</v>
      </c>
      <c r="BN17" s="4">
        <v>3</v>
      </c>
      <c r="BO17" s="4"/>
      <c r="BP17" s="4"/>
      <c r="BQ17" s="4"/>
      <c r="BR17" s="4" t="s">
        <v>79</v>
      </c>
      <c r="BS17" s="4" t="s">
        <v>79</v>
      </c>
      <c r="BT17" s="4" t="s">
        <v>79</v>
      </c>
      <c r="BU17" s="4" t="s">
        <v>79</v>
      </c>
      <c r="BV17" s="4" t="s">
        <v>79</v>
      </c>
      <c r="BW17" s="4" t="s">
        <v>78</v>
      </c>
      <c r="BX17" s="4" t="s">
        <v>79</v>
      </c>
      <c r="BY17" s="4" t="s">
        <v>79</v>
      </c>
      <c r="BZ17" s="4" t="s">
        <v>78</v>
      </c>
      <c r="CA17" s="4"/>
      <c r="CB17" s="4"/>
      <c r="CC17" s="4"/>
      <c r="CD17" s="4"/>
      <c r="CE17" s="4">
        <v>3</v>
      </c>
      <c r="CF17" s="4"/>
      <c r="CG17" s="4">
        <v>2</v>
      </c>
      <c r="CH17" s="4"/>
      <c r="CI17" s="4"/>
      <c r="CJ17" s="4">
        <v>1</v>
      </c>
      <c r="CK17" s="4"/>
      <c r="CL17" s="4"/>
      <c r="CM17" s="4" t="s">
        <v>192</v>
      </c>
      <c r="CN17" s="4"/>
      <c r="CO17" s="4" t="s">
        <v>154</v>
      </c>
      <c r="CP17" s="4"/>
      <c r="CQ17" s="4"/>
      <c r="CR17" s="4" t="s">
        <v>308</v>
      </c>
      <c r="CS17" s="4"/>
    </row>
    <row r="18" spans="1:97" ht="15" customHeight="1">
      <c r="A18" s="2" t="s">
        <v>279</v>
      </c>
      <c r="B18" s="3">
        <v>41688.6217476852</v>
      </c>
      <c r="C18" s="4" t="s">
        <v>73</v>
      </c>
      <c r="D18" s="4" t="s">
        <v>255</v>
      </c>
      <c r="E18" s="4" t="s">
        <v>203</v>
      </c>
      <c r="F18" s="4">
        <v>2</v>
      </c>
      <c r="G18" s="4" t="s">
        <v>74</v>
      </c>
      <c r="H18" s="4">
        <v>69</v>
      </c>
      <c r="I18" s="4" t="s">
        <v>75</v>
      </c>
      <c r="J18" s="4" t="s">
        <v>76</v>
      </c>
      <c r="K18" s="4" t="s">
        <v>86</v>
      </c>
      <c r="L18" s="4" t="s">
        <v>94</v>
      </c>
      <c r="M18" s="4" t="s">
        <v>95</v>
      </c>
      <c r="N18" s="4" t="s">
        <v>90</v>
      </c>
      <c r="O18" s="4" t="s">
        <v>91</v>
      </c>
      <c r="P18" s="4" t="s">
        <v>97</v>
      </c>
      <c r="Q18" s="4"/>
      <c r="R18" s="4"/>
      <c r="S18" s="4"/>
      <c r="T18" s="4"/>
      <c r="U18" s="4" t="s">
        <v>199</v>
      </c>
      <c r="V18" s="4"/>
      <c r="W18" s="4"/>
      <c r="X18" s="4"/>
      <c r="Y18" s="4"/>
      <c r="Z18" s="4"/>
      <c r="AA18" s="4"/>
      <c r="AB18" s="4"/>
      <c r="AC18" s="4"/>
      <c r="AD18" s="4"/>
      <c r="AE18" s="4">
        <v>5</v>
      </c>
      <c r="AF18" s="4">
        <v>1</v>
      </c>
      <c r="AG18" s="4">
        <v>2</v>
      </c>
      <c r="AH18" s="4">
        <v>2</v>
      </c>
      <c r="AI18" s="4">
        <v>2</v>
      </c>
      <c r="AJ18" s="4" t="s">
        <v>256</v>
      </c>
      <c r="AK18" s="4"/>
      <c r="AL18" s="4">
        <v>3</v>
      </c>
      <c r="AM18" s="4">
        <v>2</v>
      </c>
      <c r="AN18" s="4"/>
      <c r="AO18" s="4"/>
      <c r="AP18" s="4"/>
      <c r="AQ18" s="4"/>
      <c r="AR18" s="4" t="s">
        <v>211</v>
      </c>
      <c r="AS18" s="4"/>
      <c r="AT18" s="4"/>
      <c r="AU18" s="4" t="s">
        <v>204</v>
      </c>
      <c r="AV18" s="4"/>
      <c r="AW18" s="4"/>
      <c r="AX18" s="4"/>
      <c r="AY18" s="4"/>
      <c r="AZ18" s="4">
        <v>3</v>
      </c>
      <c r="BA18" s="4" t="s">
        <v>77</v>
      </c>
      <c r="BB18" s="4"/>
      <c r="BC18" s="4"/>
      <c r="BD18" s="4" t="s">
        <v>257</v>
      </c>
      <c r="BE18" s="4" t="s">
        <v>258</v>
      </c>
      <c r="BF18" s="4">
        <v>2</v>
      </c>
      <c r="BG18" s="4">
        <v>3</v>
      </c>
      <c r="BH18" s="4">
        <v>1</v>
      </c>
      <c r="BI18" s="4">
        <v>3</v>
      </c>
      <c r="BJ18" s="4">
        <v>3</v>
      </c>
      <c r="BK18" s="4">
        <v>2</v>
      </c>
      <c r="BL18" s="4">
        <v>2</v>
      </c>
      <c r="BM18" s="4">
        <v>2</v>
      </c>
      <c r="BN18" s="4">
        <v>5</v>
      </c>
      <c r="BO18" s="4"/>
      <c r="BP18" s="4"/>
      <c r="BQ18" s="4"/>
      <c r="BR18" s="4" t="s">
        <v>79</v>
      </c>
      <c r="BS18" s="4" t="s">
        <v>78</v>
      </c>
      <c r="BT18" s="4" t="s">
        <v>79</v>
      </c>
      <c r="BU18" s="4" t="s">
        <v>78</v>
      </c>
      <c r="BV18" s="4" t="s">
        <v>78</v>
      </c>
      <c r="BW18" s="4" t="s">
        <v>79</v>
      </c>
      <c r="BX18" s="4" t="s">
        <v>79</v>
      </c>
      <c r="BY18" s="4" t="s">
        <v>79</v>
      </c>
      <c r="BZ18" s="4" t="s">
        <v>81</v>
      </c>
      <c r="CA18" s="4"/>
      <c r="CB18" s="4"/>
      <c r="CC18" s="4"/>
      <c r="CD18" s="4"/>
      <c r="CE18" s="4"/>
      <c r="CF18" s="4">
        <v>4</v>
      </c>
      <c r="CG18" s="4">
        <v>4</v>
      </c>
      <c r="CH18" s="4"/>
      <c r="CI18" s="4"/>
      <c r="CJ18" s="4">
        <v>2</v>
      </c>
      <c r="CK18" s="4"/>
      <c r="CL18" s="4" t="s">
        <v>305</v>
      </c>
      <c r="CM18" s="4"/>
      <c r="CN18" s="4" t="s">
        <v>214</v>
      </c>
      <c r="CO18" s="4"/>
      <c r="CP18" s="4"/>
      <c r="CQ18" s="4"/>
      <c r="CR18" s="4" t="s">
        <v>98</v>
      </c>
      <c r="CS18" s="4"/>
    </row>
    <row r="19" spans="1:97" ht="15" customHeight="1">
      <c r="A19" s="2" t="s">
        <v>279</v>
      </c>
      <c r="B19" s="3">
        <v>41681.7045023148</v>
      </c>
      <c r="C19" s="4" t="s">
        <v>73</v>
      </c>
      <c r="D19" s="4" t="s">
        <v>223</v>
      </c>
      <c r="E19" s="4" t="s">
        <v>203</v>
      </c>
      <c r="F19" s="4">
        <v>2</v>
      </c>
      <c r="G19" s="4" t="s">
        <v>74</v>
      </c>
      <c r="H19" s="4">
        <v>50</v>
      </c>
      <c r="I19" s="4" t="s">
        <v>193</v>
      </c>
      <c r="J19" s="4" t="s">
        <v>76</v>
      </c>
      <c r="K19" s="4" t="s">
        <v>86</v>
      </c>
      <c r="L19" s="4" t="s">
        <v>96</v>
      </c>
      <c r="M19" s="4" t="s">
        <v>90</v>
      </c>
      <c r="N19" s="4" t="s">
        <v>91</v>
      </c>
      <c r="O19" s="4"/>
      <c r="P19" s="4"/>
      <c r="Q19" s="4"/>
      <c r="R19" s="4"/>
      <c r="S19" s="4"/>
      <c r="T19" s="4"/>
      <c r="U19" s="4" t="s">
        <v>97</v>
      </c>
      <c r="V19" s="4"/>
      <c r="W19" s="4"/>
      <c r="X19" s="4"/>
      <c r="Y19" s="4"/>
      <c r="Z19" s="4"/>
      <c r="AA19" s="4"/>
      <c r="AB19" s="4"/>
      <c r="AC19" s="4"/>
      <c r="AD19" s="4"/>
      <c r="AE19" s="4">
        <v>3</v>
      </c>
      <c r="AF19" s="4">
        <v>3</v>
      </c>
      <c r="AG19" s="4">
        <v>3</v>
      </c>
      <c r="AH19" s="4">
        <v>3</v>
      </c>
      <c r="AI19" s="4">
        <v>3</v>
      </c>
      <c r="AJ19" s="4"/>
      <c r="AK19" s="4"/>
      <c r="AL19" s="4">
        <v>2</v>
      </c>
      <c r="AM19" s="4">
        <v>2</v>
      </c>
      <c r="AN19" s="4"/>
      <c r="AO19" s="4"/>
      <c r="AP19" s="4"/>
      <c r="AQ19" s="4"/>
      <c r="AR19" s="4" t="s">
        <v>211</v>
      </c>
      <c r="AS19" s="4"/>
      <c r="AT19" s="4"/>
      <c r="AU19" s="4" t="s">
        <v>204</v>
      </c>
      <c r="AV19" s="4"/>
      <c r="AW19" s="4"/>
      <c r="AX19" s="4"/>
      <c r="AY19" s="4" t="s">
        <v>77</v>
      </c>
      <c r="AZ19" s="4" t="s">
        <v>77</v>
      </c>
      <c r="BA19" s="4" t="s">
        <v>77</v>
      </c>
      <c r="BB19" s="4"/>
      <c r="BC19" s="4"/>
      <c r="BD19" s="4" t="s">
        <v>224</v>
      </c>
      <c r="BE19" s="4" t="s">
        <v>225</v>
      </c>
      <c r="BF19" s="4">
        <v>1</v>
      </c>
      <c r="BG19" s="4">
        <v>1</v>
      </c>
      <c r="BH19" s="4">
        <v>1</v>
      </c>
      <c r="BI19" s="4">
        <v>2</v>
      </c>
      <c r="BJ19" s="4">
        <v>3</v>
      </c>
      <c r="BK19" s="4">
        <v>3</v>
      </c>
      <c r="BL19" s="4">
        <v>3</v>
      </c>
      <c r="BM19" s="4">
        <v>3</v>
      </c>
      <c r="BN19" s="4">
        <v>2</v>
      </c>
      <c r="BO19" s="4"/>
      <c r="BP19" s="4"/>
      <c r="BQ19" s="4"/>
      <c r="BR19" s="4" t="s">
        <v>79</v>
      </c>
      <c r="BS19" s="4" t="s">
        <v>79</v>
      </c>
      <c r="BT19" s="4" t="s">
        <v>79</v>
      </c>
      <c r="BU19" s="4" t="s">
        <v>78</v>
      </c>
      <c r="BV19" s="4" t="s">
        <v>79</v>
      </c>
      <c r="BW19" s="4" t="s">
        <v>79</v>
      </c>
      <c r="BX19" s="4" t="s">
        <v>79</v>
      </c>
      <c r="BY19" s="4" t="s">
        <v>79</v>
      </c>
      <c r="BZ19" s="4" t="s">
        <v>78</v>
      </c>
      <c r="CA19" s="4"/>
      <c r="CB19" s="4"/>
      <c r="CC19" s="4"/>
      <c r="CD19" s="4"/>
      <c r="CE19" s="4">
        <v>4</v>
      </c>
      <c r="CF19" s="4">
        <v>4</v>
      </c>
      <c r="CG19" s="4"/>
      <c r="CH19" s="4"/>
      <c r="CI19" s="4"/>
      <c r="CJ19" s="4">
        <v>5</v>
      </c>
      <c r="CK19" s="4"/>
      <c r="CL19" s="4" t="s">
        <v>211</v>
      </c>
      <c r="CM19" s="4" t="s">
        <v>148</v>
      </c>
      <c r="CN19" s="4"/>
      <c r="CO19" s="4" t="s">
        <v>80</v>
      </c>
      <c r="CP19" s="4"/>
      <c r="CQ19" s="4"/>
      <c r="CR19" s="4" t="s">
        <v>226</v>
      </c>
      <c r="CS19" s="4"/>
    </row>
    <row r="20" spans="1:97" ht="15" customHeight="1">
      <c r="A20" s="2" t="s">
        <v>279</v>
      </c>
      <c r="B20" s="3">
        <v>41681.6990277778</v>
      </c>
      <c r="C20" s="4" t="s">
        <v>73</v>
      </c>
      <c r="D20" s="4" t="s">
        <v>218</v>
      </c>
      <c r="E20" s="4" t="s">
        <v>203</v>
      </c>
      <c r="F20" s="4">
        <v>2</v>
      </c>
      <c r="G20" s="4" t="s">
        <v>74</v>
      </c>
      <c r="H20" s="4">
        <v>60</v>
      </c>
      <c r="I20" s="4" t="s">
        <v>75</v>
      </c>
      <c r="J20" s="4" t="s">
        <v>76</v>
      </c>
      <c r="K20" s="4" t="s">
        <v>86</v>
      </c>
      <c r="L20" s="4" t="s">
        <v>96</v>
      </c>
      <c r="M20" s="4" t="s">
        <v>90</v>
      </c>
      <c r="N20" s="4" t="s">
        <v>91</v>
      </c>
      <c r="O20" s="4"/>
      <c r="P20" s="4"/>
      <c r="Q20" s="4"/>
      <c r="R20" s="4"/>
      <c r="S20" s="4"/>
      <c r="T20" s="4"/>
      <c r="U20" s="4" t="s">
        <v>219</v>
      </c>
      <c r="V20" s="4"/>
      <c r="W20" s="4"/>
      <c r="X20" s="4"/>
      <c r="Y20" s="4"/>
      <c r="Z20" s="4"/>
      <c r="AA20" s="4"/>
      <c r="AB20" s="4"/>
      <c r="AC20" s="4"/>
      <c r="AD20" s="4"/>
      <c r="AE20" s="4">
        <v>2</v>
      </c>
      <c r="AF20" s="4">
        <v>2</v>
      </c>
      <c r="AG20" s="4">
        <v>2</v>
      </c>
      <c r="AH20" s="4">
        <v>2</v>
      </c>
      <c r="AI20" s="4">
        <v>2</v>
      </c>
      <c r="AJ20" s="4"/>
      <c r="AK20" s="4"/>
      <c r="AL20" s="4">
        <v>1</v>
      </c>
      <c r="AM20" s="4">
        <v>1</v>
      </c>
      <c r="AN20" s="4"/>
      <c r="AO20" s="4"/>
      <c r="AP20" s="4"/>
      <c r="AQ20" s="4"/>
      <c r="AR20" s="4" t="s">
        <v>211</v>
      </c>
      <c r="AS20" s="4"/>
      <c r="AT20" s="4"/>
      <c r="AU20" s="4" t="s">
        <v>204</v>
      </c>
      <c r="AV20" s="4"/>
      <c r="AW20" s="4">
        <v>2</v>
      </c>
      <c r="AX20" s="4"/>
      <c r="AY20" s="4"/>
      <c r="AZ20" s="4"/>
      <c r="BA20" s="4">
        <v>2</v>
      </c>
      <c r="BB20" s="4"/>
      <c r="BC20" s="4"/>
      <c r="BD20" s="4" t="s">
        <v>220</v>
      </c>
      <c r="BE20" s="4" t="s">
        <v>221</v>
      </c>
      <c r="BF20" s="4">
        <v>1</v>
      </c>
      <c r="BG20" s="4">
        <v>2</v>
      </c>
      <c r="BH20" s="4">
        <v>1</v>
      </c>
      <c r="BI20" s="4">
        <v>3</v>
      </c>
      <c r="BJ20" s="4">
        <v>3</v>
      </c>
      <c r="BK20" s="4">
        <v>2</v>
      </c>
      <c r="BL20" s="4">
        <v>1</v>
      </c>
      <c r="BM20" s="4">
        <v>2</v>
      </c>
      <c r="BN20" s="4">
        <v>4</v>
      </c>
      <c r="BO20" s="4"/>
      <c r="BP20" s="4"/>
      <c r="BQ20" s="4"/>
      <c r="BR20" s="4" t="s">
        <v>79</v>
      </c>
      <c r="BS20" s="4" t="s">
        <v>78</v>
      </c>
      <c r="BT20" s="4" t="s">
        <v>79</v>
      </c>
      <c r="BU20" s="4" t="s">
        <v>78</v>
      </c>
      <c r="BV20" s="4" t="s">
        <v>81</v>
      </c>
      <c r="BW20" s="4" t="s">
        <v>79</v>
      </c>
      <c r="BX20" s="4" t="s">
        <v>79</v>
      </c>
      <c r="BY20" s="4" t="s">
        <v>79</v>
      </c>
      <c r="BZ20" s="4" t="s">
        <v>81</v>
      </c>
      <c r="CA20" s="4"/>
      <c r="CB20" s="4"/>
      <c r="CC20" s="4"/>
      <c r="CD20" s="4"/>
      <c r="CE20" s="4">
        <v>5</v>
      </c>
      <c r="CF20" s="4">
        <v>4</v>
      </c>
      <c r="CG20" s="4">
        <v>4</v>
      </c>
      <c r="CH20" s="4"/>
      <c r="CI20" s="4"/>
      <c r="CJ20" s="4">
        <v>5</v>
      </c>
      <c r="CK20" s="4"/>
      <c r="CL20" s="4" t="s">
        <v>213</v>
      </c>
      <c r="CM20" s="4" t="s">
        <v>148</v>
      </c>
      <c r="CN20" s="4"/>
      <c r="CO20" s="4" t="s">
        <v>80</v>
      </c>
      <c r="CP20" s="4"/>
      <c r="CQ20" s="4"/>
      <c r="CR20" s="4" t="s">
        <v>222</v>
      </c>
      <c r="CS20" s="4"/>
    </row>
    <row r="21" spans="1:97" ht="15" customHeight="1">
      <c r="A21" s="2" t="s">
        <v>279</v>
      </c>
      <c r="B21" s="3">
        <v>41690.3897800926</v>
      </c>
      <c r="C21" s="4" t="s">
        <v>73</v>
      </c>
      <c r="D21" s="4" t="s">
        <v>252</v>
      </c>
      <c r="E21" s="4" t="s">
        <v>203</v>
      </c>
      <c r="F21" s="4">
        <v>1</v>
      </c>
      <c r="G21" s="4" t="s">
        <v>74</v>
      </c>
      <c r="H21" s="4">
        <v>56</v>
      </c>
      <c r="I21" s="4" t="s">
        <v>82</v>
      </c>
      <c r="J21" s="4" t="s">
        <v>76</v>
      </c>
      <c r="K21" s="4" t="s">
        <v>86</v>
      </c>
      <c r="L21" s="4" t="s">
        <v>92</v>
      </c>
      <c r="M21" s="4" t="s">
        <v>94</v>
      </c>
      <c r="N21" s="4" t="s">
        <v>95</v>
      </c>
      <c r="O21" s="4" t="s">
        <v>90</v>
      </c>
      <c r="P21" s="4" t="s">
        <v>91</v>
      </c>
      <c r="Q21" s="4" t="s">
        <v>97</v>
      </c>
      <c r="R21" s="4"/>
      <c r="S21" s="4"/>
      <c r="T21" s="4"/>
      <c r="U21" s="4" t="s">
        <v>219</v>
      </c>
      <c r="V21" s="4"/>
      <c r="W21" s="4"/>
      <c r="X21" s="4"/>
      <c r="Y21" s="4"/>
      <c r="Z21" s="4"/>
      <c r="AA21" s="4"/>
      <c r="AB21" s="4"/>
      <c r="AC21" s="4"/>
      <c r="AD21" s="4"/>
      <c r="AE21" s="4">
        <v>2</v>
      </c>
      <c r="AF21" s="4">
        <v>2</v>
      </c>
      <c r="AG21" s="4">
        <v>2</v>
      </c>
      <c r="AH21" s="4">
        <v>2</v>
      </c>
      <c r="AI21" s="4"/>
      <c r="AJ21" s="4"/>
      <c r="AK21" s="4"/>
      <c r="AL21" s="4">
        <v>1</v>
      </c>
      <c r="AM21" s="4"/>
      <c r="AN21" s="4"/>
      <c r="AO21" s="4"/>
      <c r="AP21" s="4"/>
      <c r="AQ21" s="4"/>
      <c r="AR21" s="4" t="s">
        <v>211</v>
      </c>
      <c r="AS21" s="4"/>
      <c r="AT21" s="4"/>
      <c r="AU21" s="4"/>
      <c r="AV21" s="4"/>
      <c r="AW21" s="4"/>
      <c r="AX21" s="4"/>
      <c r="AY21" s="4"/>
      <c r="AZ21" s="4">
        <v>3</v>
      </c>
      <c r="BA21" s="4"/>
      <c r="BB21" s="4"/>
      <c r="BC21" s="4"/>
      <c r="BD21" s="4" t="s">
        <v>259</v>
      </c>
      <c r="BE21" s="4" t="s">
        <v>260</v>
      </c>
      <c r="BF21" s="4">
        <v>2</v>
      </c>
      <c r="BG21" s="4">
        <v>2</v>
      </c>
      <c r="BH21" s="4">
        <v>2</v>
      </c>
      <c r="BI21" s="4">
        <v>2</v>
      </c>
      <c r="BJ21" s="4">
        <v>3</v>
      </c>
      <c r="BK21" s="4">
        <v>2</v>
      </c>
      <c r="BL21" s="4">
        <v>2</v>
      </c>
      <c r="BM21" s="4">
        <v>2</v>
      </c>
      <c r="BN21" s="4">
        <v>4</v>
      </c>
      <c r="BO21" s="4"/>
      <c r="BP21" s="4"/>
      <c r="BQ21" s="4"/>
      <c r="BR21" s="4" t="s">
        <v>79</v>
      </c>
      <c r="BS21" s="4" t="s">
        <v>79</v>
      </c>
      <c r="BT21" s="4" t="s">
        <v>78</v>
      </c>
      <c r="BU21" s="4" t="s">
        <v>78</v>
      </c>
      <c r="BV21" s="4" t="s">
        <v>81</v>
      </c>
      <c r="BW21" s="4"/>
      <c r="BX21" s="4"/>
      <c r="BY21" s="4"/>
      <c r="BZ21" s="4" t="s">
        <v>78</v>
      </c>
      <c r="CA21" s="4"/>
      <c r="CB21" s="4"/>
      <c r="CC21" s="4"/>
      <c r="CD21" s="4"/>
      <c r="CE21" s="4">
        <v>5</v>
      </c>
      <c r="CF21" s="4">
        <v>5</v>
      </c>
      <c r="CG21" s="4">
        <v>5</v>
      </c>
      <c r="CH21" s="4">
        <v>5</v>
      </c>
      <c r="CI21" s="4"/>
      <c r="CJ21" s="4">
        <v>5</v>
      </c>
      <c r="CK21" s="4"/>
      <c r="CL21" s="4" t="s">
        <v>261</v>
      </c>
      <c r="CM21" s="4"/>
      <c r="CN21" s="4" t="s">
        <v>197</v>
      </c>
      <c r="CO21" s="4" t="s">
        <v>80</v>
      </c>
      <c r="CP21" s="4"/>
      <c r="CQ21" s="4"/>
      <c r="CR21" s="4" t="s">
        <v>307</v>
      </c>
      <c r="CS21" s="4"/>
    </row>
  </sheetData>
  <sheetProtection/>
  <autoFilter ref="A1:CS4716">
    <sortState ref="A2:CS21">
      <sortCondition sortBy="value" ref="D2:D21"/>
    </sortState>
  </autoFilter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7"/>
  <sheetViews>
    <sheetView zoomScalePageLayoutView="0" workbookViewId="0" topLeftCell="A64">
      <selection activeCell="A78" sqref="A78"/>
    </sheetView>
  </sheetViews>
  <sheetFormatPr defaultColWidth="9.140625" defaultRowHeight="12.75"/>
  <cols>
    <col min="1" max="1" width="16.28125" style="0" customWidth="1"/>
    <col min="2" max="2" width="17.28125" style="0" customWidth="1"/>
    <col min="7" max="7" width="11.140625" style="0" customWidth="1"/>
  </cols>
  <sheetData>
    <row r="2" ht="12.75">
      <c r="A2" s="5" t="s">
        <v>87</v>
      </c>
    </row>
    <row r="4" spans="1:4" ht="12.75">
      <c r="A4" t="s">
        <v>100</v>
      </c>
      <c r="C4">
        <f>COUNTIF('Odpovědi na formulář'!K:T,D4)</f>
        <v>19</v>
      </c>
      <c r="D4" t="s">
        <v>86</v>
      </c>
    </row>
    <row r="5" spans="1:4" ht="12.75">
      <c r="A5" t="s">
        <v>101</v>
      </c>
      <c r="C5">
        <f>COUNTIF('Odpovědi na formulář'!K:T,D5)</f>
        <v>5</v>
      </c>
      <c r="D5" t="s">
        <v>92</v>
      </c>
    </row>
    <row r="6" spans="1:4" ht="12.75">
      <c r="A6" t="s">
        <v>102</v>
      </c>
      <c r="C6">
        <f>COUNTIF('Odpovědi na formulář'!K:T,D6)</f>
        <v>9</v>
      </c>
      <c r="D6" t="s">
        <v>96</v>
      </c>
    </row>
    <row r="7" spans="1:4" ht="12.75">
      <c r="A7" t="s">
        <v>103</v>
      </c>
      <c r="C7">
        <f>COUNTIF('Odpovědi na formulář'!K:T,D7)</f>
        <v>0</v>
      </c>
      <c r="D7" t="s">
        <v>93</v>
      </c>
    </row>
    <row r="8" spans="1:4" ht="12.75">
      <c r="A8" t="s">
        <v>104</v>
      </c>
      <c r="C8">
        <f>COUNTIF('Odpovědi na formulář'!K:T,D8)</f>
        <v>13</v>
      </c>
      <c r="D8" t="s">
        <v>94</v>
      </c>
    </row>
    <row r="9" spans="1:4" ht="12.75">
      <c r="A9" t="s">
        <v>172</v>
      </c>
      <c r="C9">
        <f>COUNTIF('Odpovědi na formulář'!K:T,D9)</f>
        <v>18</v>
      </c>
      <c r="D9" t="s">
        <v>90</v>
      </c>
    </row>
    <row r="10" spans="1:4" ht="12.75">
      <c r="A10" t="s">
        <v>105</v>
      </c>
      <c r="C10">
        <f>COUNTIF('Odpovědi na formulář'!K:T,D10)</f>
        <v>8</v>
      </c>
      <c r="D10" t="s">
        <v>97</v>
      </c>
    </row>
    <row r="11" spans="1:3" ht="12.75">
      <c r="A11" t="s">
        <v>99</v>
      </c>
      <c r="C11">
        <f>COUNTA('Odpovědi na formulář'!K:T)-SUM(C4:C10,C12:C13)-10</f>
        <v>2</v>
      </c>
    </row>
    <row r="12" spans="3:4" ht="12.75">
      <c r="C12">
        <f>COUNTIF('Odpovědi na formulář'!K:T,D12)</f>
        <v>13</v>
      </c>
      <c r="D12" t="s">
        <v>95</v>
      </c>
    </row>
    <row r="13" spans="3:4" ht="12.75">
      <c r="C13">
        <f>COUNTIF('Odpovědi na formulář'!K:T,D13)</f>
        <v>18</v>
      </c>
      <c r="D13" t="s">
        <v>91</v>
      </c>
    </row>
    <row r="16" spans="1:10" ht="12.75">
      <c r="A16" s="5" t="s">
        <v>106</v>
      </c>
      <c r="J16" s="5" t="s">
        <v>189</v>
      </c>
    </row>
    <row r="18" spans="1:4" ht="12.75">
      <c r="A18" t="s">
        <v>100</v>
      </c>
      <c r="C18">
        <f>COUNTIF('Odpovědi na formulář'!U:AD,D18)</f>
        <v>0</v>
      </c>
      <c r="D18" t="s">
        <v>86</v>
      </c>
    </row>
    <row r="19" spans="1:13" ht="13.5" thickBot="1">
      <c r="A19" t="s">
        <v>164</v>
      </c>
      <c r="C19">
        <f>COUNTIF('Odpovědi na formulář'!U:AD,D19)</f>
        <v>1</v>
      </c>
      <c r="D19" t="s">
        <v>92</v>
      </c>
      <c r="M19" t="s">
        <v>167</v>
      </c>
    </row>
    <row r="20" spans="1:21" ht="13.5" thickBot="1">
      <c r="A20" t="s">
        <v>165</v>
      </c>
      <c r="C20">
        <f>COUNTIF('Odpovědi na formulář'!U:AD,D20)</f>
        <v>3</v>
      </c>
      <c r="D20" t="s">
        <v>96</v>
      </c>
      <c r="I20">
        <v>1</v>
      </c>
      <c r="J20" s="7" t="s">
        <v>188</v>
      </c>
      <c r="K20" s="8"/>
      <c r="L20" s="9"/>
      <c r="M20" s="23">
        <f>N20/$P$20</f>
        <v>0.2441860465116279</v>
      </c>
      <c r="N20" s="8">
        <f>COUNTIF('Odpovědi na formulář'!AE:AI,1)</f>
        <v>21</v>
      </c>
      <c r="O20" s="9"/>
      <c r="P20" s="7">
        <f>SUM(N20:N24)</f>
        <v>86</v>
      </c>
      <c r="Q20" s="8"/>
      <c r="R20" s="9"/>
      <c r="S20" s="7"/>
      <c r="T20" s="8"/>
      <c r="U20" s="9"/>
    </row>
    <row r="21" spans="1:21" ht="13.5" thickBot="1">
      <c r="A21" t="s">
        <v>103</v>
      </c>
      <c r="C21">
        <f>COUNTIF('Odpovědi na formulář'!U:AD,D21)</f>
        <v>5</v>
      </c>
      <c r="D21" t="s">
        <v>93</v>
      </c>
      <c r="I21">
        <v>2</v>
      </c>
      <c r="J21" s="10" t="s">
        <v>169</v>
      </c>
      <c r="K21" s="11"/>
      <c r="L21" s="12"/>
      <c r="M21" s="23">
        <f>N21/$P$20</f>
        <v>0.5348837209302325</v>
      </c>
      <c r="N21" s="8">
        <f>COUNTIF('Odpovědi na formulář'!AE:AI,2)</f>
        <v>46</v>
      </c>
      <c r="O21" s="12"/>
      <c r="P21" s="10"/>
      <c r="Q21" s="11"/>
      <c r="R21" s="12"/>
      <c r="S21" s="10"/>
      <c r="T21" s="11"/>
      <c r="U21" s="12"/>
    </row>
    <row r="22" spans="1:21" ht="13.5" thickBot="1">
      <c r="A22" t="s">
        <v>104</v>
      </c>
      <c r="C22">
        <f>COUNTIF('Odpovědi na formulář'!U:AD,D22)</f>
        <v>1</v>
      </c>
      <c r="D22" t="s">
        <v>94</v>
      </c>
      <c r="I22">
        <v>3</v>
      </c>
      <c r="J22" s="10" t="s">
        <v>170</v>
      </c>
      <c r="K22" s="11"/>
      <c r="L22" s="12"/>
      <c r="M22" s="23">
        <f>N22/$P$20</f>
        <v>0.16279069767441862</v>
      </c>
      <c r="N22" s="8">
        <f>COUNTIF('Odpovědi na formulář'!AE:AI,3)</f>
        <v>14</v>
      </c>
      <c r="O22" s="12"/>
      <c r="P22" s="10"/>
      <c r="Q22" s="11"/>
      <c r="R22" s="12"/>
      <c r="S22" s="10"/>
      <c r="T22" s="11"/>
      <c r="U22" s="12"/>
    </row>
    <row r="23" spans="1:21" ht="13.5" thickBot="1">
      <c r="A23" t="s">
        <v>173</v>
      </c>
      <c r="C23">
        <f>COUNTIF('Odpovědi na formulář'!U:AD,D23)</f>
        <v>1</v>
      </c>
      <c r="D23" t="s">
        <v>90</v>
      </c>
      <c r="I23">
        <v>4</v>
      </c>
      <c r="J23" s="10" t="s">
        <v>171</v>
      </c>
      <c r="K23" s="11"/>
      <c r="L23" s="12"/>
      <c r="M23" s="23">
        <f>N23/$P$20</f>
        <v>0.03488372093023256</v>
      </c>
      <c r="N23" s="8">
        <f>COUNTIF('Odpovědi na formulář'!AE:AI,4)</f>
        <v>3</v>
      </c>
      <c r="O23" s="12"/>
      <c r="P23" s="10"/>
      <c r="Q23" s="11"/>
      <c r="R23" s="12"/>
      <c r="S23" s="10"/>
      <c r="T23" s="11"/>
      <c r="U23" s="12"/>
    </row>
    <row r="24" spans="1:21" ht="13.5" thickBot="1">
      <c r="A24" t="s">
        <v>105</v>
      </c>
      <c r="C24">
        <f>COUNTIF('Odpovědi na formulář'!U:AD,D24)</f>
        <v>2</v>
      </c>
      <c r="D24" t="s">
        <v>97</v>
      </c>
      <c r="I24">
        <v>5</v>
      </c>
      <c r="J24" s="13" t="s">
        <v>168</v>
      </c>
      <c r="K24" s="14"/>
      <c r="L24" s="15"/>
      <c r="M24" s="23">
        <f>N24/$P$20</f>
        <v>0.023255813953488372</v>
      </c>
      <c r="N24" s="8">
        <f>COUNTIF('Odpovědi na formulář'!AE:AI,5)</f>
        <v>2</v>
      </c>
      <c r="O24" s="15"/>
      <c r="P24" s="13"/>
      <c r="Q24" s="14"/>
      <c r="R24" s="15"/>
      <c r="S24" s="13"/>
      <c r="T24" s="14"/>
      <c r="U24" s="15"/>
    </row>
    <row r="25" spans="1:3" ht="12.75">
      <c r="A25" t="s">
        <v>99</v>
      </c>
      <c r="C25">
        <f>COUNTA('Odpovědi na formulář'!U:AD)-SUM(C18:C24,C26:C27)-10</f>
        <v>1</v>
      </c>
    </row>
    <row r="26" spans="3:4" ht="12.75">
      <c r="C26">
        <f>COUNTIF('Odpovědi na formulář'!U:AD,D26)</f>
        <v>1</v>
      </c>
      <c r="D26" t="s">
        <v>95</v>
      </c>
    </row>
    <row r="27" spans="3:4" ht="12.75">
      <c r="C27">
        <f>COUNTIF('Odpovědi na formulář'!U:AD,D27)</f>
        <v>1</v>
      </c>
      <c r="D27" t="s">
        <v>91</v>
      </c>
    </row>
    <row r="30" ht="12.75">
      <c r="A30" s="5"/>
    </row>
    <row r="31" ht="12.75">
      <c r="A31" s="5" t="s">
        <v>116</v>
      </c>
    </row>
    <row r="32" spans="7:11" ht="12.75">
      <c r="G32" s="28" t="s">
        <v>77</v>
      </c>
      <c r="H32" s="28">
        <v>2</v>
      </c>
      <c r="I32" s="28">
        <v>3</v>
      </c>
      <c r="J32" s="28">
        <v>4</v>
      </c>
      <c r="K32" s="28" t="s">
        <v>121</v>
      </c>
    </row>
    <row r="33" spans="7:12" ht="12.75">
      <c r="G33" s="28" t="s">
        <v>77</v>
      </c>
      <c r="H33" s="28" t="s">
        <v>180</v>
      </c>
      <c r="I33" s="28" t="s">
        <v>181</v>
      </c>
      <c r="J33" s="28" t="s">
        <v>182</v>
      </c>
      <c r="K33" s="28" t="s">
        <v>121</v>
      </c>
      <c r="L33" s="28"/>
    </row>
    <row r="34" spans="1:11" ht="14.25" customHeight="1">
      <c r="A34" t="s">
        <v>162</v>
      </c>
      <c r="G34">
        <f>COUNTIF('Odpovědi na formulář'!$AW:$AW,Mezivýpočet!G32)</f>
        <v>0</v>
      </c>
      <c r="H34">
        <f>COUNTIF('Odpovědi na formulář'!$AW:$AW,Mezivýpočet!H32)</f>
        <v>2</v>
      </c>
      <c r="I34">
        <f>COUNTIF('Odpovědi na formulář'!$AW:$AW,Mezivýpočet!I32)</f>
        <v>0</v>
      </c>
      <c r="J34">
        <f>COUNTIF('Odpovědi na formulář'!$AW:$AW,Mezivýpočet!J32)</f>
        <v>0</v>
      </c>
      <c r="K34">
        <f>COUNTIF('Odpovědi na formulář'!$AW:$AW,Mezivýpočet!K33)</f>
        <v>2</v>
      </c>
    </row>
    <row r="35" spans="1:11" ht="14.25" customHeight="1">
      <c r="A35" t="s">
        <v>117</v>
      </c>
      <c r="G35">
        <f>COUNTIF('Odpovědi na formulář'!$AX:$AX,Mezivýpočet!G32)</f>
        <v>0</v>
      </c>
      <c r="H35">
        <f>COUNTIF('Odpovědi na formulář'!$AX:$AX,Mezivýpočet!H32)</f>
        <v>1</v>
      </c>
      <c r="I35">
        <f>COUNTIF('Odpovědi na formulář'!$AX:$AX,Mezivýpočet!I32)</f>
        <v>0</v>
      </c>
      <c r="J35">
        <f>COUNTIF('Odpovědi na formulář'!$AX:$AX,Mezivýpočet!J32)</f>
        <v>0</v>
      </c>
      <c r="K35">
        <f>COUNTIF('Odpovědi na formulář'!$AX:$AX,Mezivýpočet!K33)</f>
        <v>1</v>
      </c>
    </row>
    <row r="36" spans="1:11" ht="14.25" customHeight="1">
      <c r="A36" t="s">
        <v>118</v>
      </c>
      <c r="G36">
        <f>COUNTIF('Odpovědi na formulář'!$AY:$AY,Mezivýpočet!G32)</f>
        <v>6</v>
      </c>
      <c r="H36">
        <f>COUNTIF('Odpovědi na formulář'!$AY:$AY,Mezivýpočet!H32)</f>
        <v>5</v>
      </c>
      <c r="I36">
        <f>COUNTIF('Odpovědi na formulář'!$AY:$AY,Mezivýpočet!I32)</f>
        <v>2</v>
      </c>
      <c r="J36">
        <f>COUNTIF('Odpovědi na formulář'!$AY:$AY,Mezivýpočet!J32)</f>
        <v>0</v>
      </c>
      <c r="K36">
        <f>COUNTIF('Odpovědi na formulář'!$AY:$AY,Mezivýpočet!K33)</f>
        <v>0</v>
      </c>
    </row>
    <row r="37" spans="1:11" ht="14.25" customHeight="1">
      <c r="A37" t="s">
        <v>119</v>
      </c>
      <c r="G37">
        <f>COUNTIF('Odpovědi na formulář'!$AZ:$AZ,Mezivýpočet!G32)</f>
        <v>7</v>
      </c>
      <c r="H37">
        <f>COUNTIF('Odpovědi na formulář'!$AZ:$AZ,Mezivýpočet!H32)</f>
        <v>5</v>
      </c>
      <c r="I37">
        <f>COUNTIF('Odpovědi na formulář'!$AZ:$AZ,Mezivýpočet!I32)</f>
        <v>5</v>
      </c>
      <c r="J37">
        <f>COUNTIF('Odpovědi na formulář'!$AZ:$AZ,Mezivýpočet!J32)</f>
        <v>0</v>
      </c>
      <c r="K37">
        <f>COUNTIF('Odpovědi na formulář'!$AZ:$AZ,Mezivýpočet!K33)</f>
        <v>0</v>
      </c>
    </row>
    <row r="38" spans="1:11" ht="14.25" customHeight="1">
      <c r="A38" t="s">
        <v>120</v>
      </c>
      <c r="G38">
        <f>COUNTIF('Odpovědi na formulář'!$BA:$BA,Mezivýpočet!G32)</f>
        <v>8</v>
      </c>
      <c r="H38">
        <f>COUNTIF('Odpovědi na formulář'!$BA:$BA,Mezivýpočet!H32)</f>
        <v>6</v>
      </c>
      <c r="I38">
        <f>COUNTIF('Odpovědi na formulář'!$BA:$BA,Mezivýpočet!I32)</f>
        <v>2</v>
      </c>
      <c r="J38">
        <f>COUNTIF('Odpovědi na formulář'!$BA:$BA,Mezivýpočet!J32)</f>
        <v>0</v>
      </c>
      <c r="K38">
        <f>COUNTIF('Odpovědi na formulář'!$BA:$BA,Mezivýpočet!K33)</f>
        <v>0</v>
      </c>
    </row>
    <row r="39" spans="1:11" ht="14.25" customHeight="1">
      <c r="A39" t="s">
        <v>99</v>
      </c>
      <c r="G39">
        <f>COUNTIF('Odpovědi na formulář'!$BB:$BB,Mezivýpočet!G32)</f>
        <v>1</v>
      </c>
      <c r="H39">
        <f>COUNTIF('Odpovědi na formulář'!$BB:$BB,Mezivýpočet!H32)</f>
        <v>0</v>
      </c>
      <c r="I39">
        <f>COUNTIF('Odpovědi na formulář'!$BB:$BB,Mezivýpočet!I32)</f>
        <v>1</v>
      </c>
      <c r="J39">
        <f>COUNTIF('Odpovědi na formulář'!$BB:$BB,Mezivýpočet!J32)</f>
        <v>0</v>
      </c>
      <c r="K39">
        <f>COUNTIF('Odpovědi na formulář'!$BB:$BB,Mezivýpočet!K32)</f>
        <v>1</v>
      </c>
    </row>
    <row r="40" ht="14.25" customHeight="1"/>
    <row r="41" ht="12.75">
      <c r="A41" s="5" t="s">
        <v>122</v>
      </c>
    </row>
    <row r="43" spans="7:11" ht="12.75">
      <c r="G43">
        <v>1</v>
      </c>
      <c r="H43">
        <v>2</v>
      </c>
      <c r="I43">
        <v>3</v>
      </c>
      <c r="J43">
        <v>4</v>
      </c>
      <c r="K43">
        <v>5</v>
      </c>
    </row>
    <row r="44" spans="7:11" ht="12.75">
      <c r="G44" t="s">
        <v>130</v>
      </c>
      <c r="H44" t="s">
        <v>131</v>
      </c>
      <c r="I44" t="s">
        <v>132</v>
      </c>
      <c r="J44" t="s">
        <v>133</v>
      </c>
      <c r="K44" t="s">
        <v>134</v>
      </c>
    </row>
    <row r="45" spans="1:11" ht="12.75">
      <c r="A45" t="s">
        <v>123</v>
      </c>
      <c r="G45">
        <f>COUNTIF('Odpovědi na formulář'!$BF:$BF,Mezivýpočet!G43)</f>
        <v>13</v>
      </c>
      <c r="H45">
        <f>COUNTIF('Odpovědi na formulář'!$BF:$BF,Mezivýpočet!H43)</f>
        <v>5</v>
      </c>
      <c r="I45">
        <f>COUNTIF('Odpovědi na formulář'!$BF:$BF,Mezivýpočet!I43)</f>
        <v>2</v>
      </c>
      <c r="J45">
        <f>COUNTIF('Odpovědi na formulář'!$BF:$BF,Mezivýpočet!J43)</f>
        <v>0</v>
      </c>
      <c r="K45">
        <f>COUNTIF('Odpovědi na formulář'!$BF:$BF,Mezivýpočet!K43)</f>
        <v>0</v>
      </c>
    </row>
    <row r="46" spans="1:11" ht="12.75">
      <c r="A46" t="s">
        <v>124</v>
      </c>
      <c r="G46">
        <f>COUNTIF('Odpovědi na formulář'!$BG:$BG,Mezivýpočet!G43)</f>
        <v>5</v>
      </c>
      <c r="H46">
        <f>COUNTIF('Odpovědi na formulář'!$BG:$BG,Mezivýpočet!H43)</f>
        <v>8</v>
      </c>
      <c r="I46">
        <f>COUNTIF('Odpovědi na formulář'!$BG:$BG,Mezivýpočet!I43)</f>
        <v>5</v>
      </c>
      <c r="J46">
        <f>COUNTIF('Odpovědi na formulář'!$BG:$BG,Mezivýpočet!J43)</f>
        <v>2</v>
      </c>
      <c r="K46">
        <f>COUNTIF('Odpovědi na formulář'!$BG:$BG,Mezivýpočet!K43)</f>
        <v>0</v>
      </c>
    </row>
    <row r="47" spans="1:11" ht="12.75">
      <c r="A47" t="s">
        <v>88</v>
      </c>
      <c r="G47">
        <f>COUNTIF('Odpovědi na formulář'!$BH:$BH,Mezivýpočet!G43)</f>
        <v>14</v>
      </c>
      <c r="H47">
        <f>COUNTIF('Odpovědi na formulář'!$BH:$BH,Mezivýpočet!H43)</f>
        <v>5</v>
      </c>
      <c r="I47">
        <f>COUNTIF('Odpovědi na formulář'!$BH:$BH,Mezivýpočet!I43)</f>
        <v>1</v>
      </c>
      <c r="J47">
        <f>COUNTIF('Odpovědi na formulář'!$BH:$BH,Mezivýpočet!J43)</f>
        <v>0</v>
      </c>
      <c r="K47">
        <f>COUNTIF('Odpovědi na formulář'!$BH:$BH,Mezivýpočet!K43)</f>
        <v>0</v>
      </c>
    </row>
    <row r="48" spans="1:11" ht="12.75">
      <c r="A48" t="s">
        <v>125</v>
      </c>
      <c r="G48">
        <f>COUNTIF('Odpovědi na formulář'!$BI:$BI,Mezivýpočet!G43)</f>
        <v>3</v>
      </c>
      <c r="H48">
        <f>COUNTIF('Odpovědi na formulář'!$BI:$BI,Mezivýpočet!H43)</f>
        <v>8</v>
      </c>
      <c r="I48">
        <f>COUNTIF('Odpovědi na formulář'!$BI:$BI,Mezivýpočet!I43)</f>
        <v>8</v>
      </c>
      <c r="J48">
        <f>COUNTIF('Odpovědi na formulář'!$BI:$BI,Mezivýpočet!J43)</f>
        <v>1</v>
      </c>
      <c r="K48">
        <f>COUNTIF('Odpovědi na formulář'!$BI:$BI,Mezivýpočet!K43)</f>
        <v>0</v>
      </c>
    </row>
    <row r="49" spans="1:11" ht="12.75">
      <c r="A49" t="s">
        <v>126</v>
      </c>
      <c r="G49">
        <f>COUNTIF('Odpovědi na formulář'!$BJ:$BJ,Mezivýpočet!G43)</f>
        <v>1</v>
      </c>
      <c r="H49">
        <f>COUNTIF('Odpovědi na formulář'!$BJ:$BJ,Mezivýpočet!H43)</f>
        <v>8</v>
      </c>
      <c r="I49">
        <f>COUNTIF('Odpovědi na formulář'!$BJ:$BJ,Mezivýpočet!I43)</f>
        <v>9</v>
      </c>
      <c r="J49">
        <f>COUNTIF('Odpovědi na formulář'!$BJ:$BJ,Mezivýpočet!J43)</f>
        <v>2</v>
      </c>
      <c r="K49">
        <f>COUNTIF('Odpovědi na formulář'!$BJ:$BJ,Mezivýpočet!K43)</f>
        <v>0</v>
      </c>
    </row>
    <row r="50" spans="1:11" ht="12.75">
      <c r="A50" t="s">
        <v>98</v>
      </c>
      <c r="G50">
        <f>COUNTIF('Odpovědi na formulář'!$BK:$BK,Mezivýpočet!G43)</f>
        <v>5</v>
      </c>
      <c r="H50">
        <f>COUNTIF('Odpovědi na formulář'!$BK:$BK,Mezivýpočet!H43)</f>
        <v>9</v>
      </c>
      <c r="I50">
        <f>COUNTIF('Odpovědi na formulář'!$BK:$BK,Mezivýpočet!I43)</f>
        <v>5</v>
      </c>
      <c r="J50">
        <f>COUNTIF('Odpovědi na formulář'!$BK:$BK,Mezivýpočet!J43)</f>
        <v>1</v>
      </c>
      <c r="K50">
        <f>COUNTIF('Odpovědi na formulář'!$BK:$BK,Mezivýpočet!K43)</f>
        <v>0</v>
      </c>
    </row>
    <row r="51" spans="1:11" ht="12.75">
      <c r="A51" t="s">
        <v>127</v>
      </c>
      <c r="G51">
        <f>COUNTIF('Odpovědi na formulář'!$BL:$BL,Mezivýpočet!G43)</f>
        <v>9</v>
      </c>
      <c r="H51">
        <f>COUNTIF('Odpovědi na formulář'!$BL:$BL,Mezivýpočet!H43)</f>
        <v>9</v>
      </c>
      <c r="I51">
        <f>COUNTIF('Odpovědi na formulář'!$BL:$BL,Mezivýpočet!I43)</f>
        <v>2</v>
      </c>
      <c r="J51">
        <f>COUNTIF('Odpovědi na formulář'!$BL:$BL,Mezivýpočet!J43)</f>
        <v>0</v>
      </c>
      <c r="K51">
        <f>COUNTIF('Odpovědi na formulář'!$BL:$BL,Mezivýpočet!K43)</f>
        <v>0</v>
      </c>
    </row>
    <row r="52" spans="1:11" ht="12.75">
      <c r="A52" t="s">
        <v>128</v>
      </c>
      <c r="G52">
        <f>COUNTIF('Odpovědi na formulář'!$BM:$BM,Mezivýpočet!G43)</f>
        <v>9</v>
      </c>
      <c r="H52">
        <f>COUNTIF('Odpovědi na formulář'!$BM:$BM,Mezivýpočet!H43)</f>
        <v>7</v>
      </c>
      <c r="I52">
        <f>COUNTIF('Odpovědi na formulář'!$BM:$BM,Mezivýpočet!I43)</f>
        <v>3</v>
      </c>
      <c r="J52">
        <f>COUNTIF('Odpovědi na formulář'!$BM:$BM,Mezivýpočet!J43)</f>
        <v>0</v>
      </c>
      <c r="K52">
        <f>COUNTIF('Odpovědi na formulář'!$BM:$BM,Mezivýpočet!K43)</f>
        <v>0</v>
      </c>
    </row>
    <row r="53" spans="1:11" ht="12.75">
      <c r="A53" t="s">
        <v>129</v>
      </c>
      <c r="G53">
        <f>COUNTIF('Odpovědi na formulář'!$BN:$BN,Mezivýpočet!G43)</f>
        <v>0</v>
      </c>
      <c r="H53">
        <f>COUNTIF('Odpovědi na formulář'!$BN:$BN,Mezivýpočet!H43)</f>
        <v>9</v>
      </c>
      <c r="I53">
        <f>COUNTIF('Odpovědi na formulář'!$BN:$BN,Mezivýpočet!I43)</f>
        <v>5</v>
      </c>
      <c r="J53">
        <f>COUNTIF('Odpovědi na formulář'!$BN:$BN,Mezivýpočet!J43)</f>
        <v>3</v>
      </c>
      <c r="K53">
        <f>COUNTIF('Odpovědi na formulář'!$BN:$BN,Mezivýpočet!K43)</f>
        <v>1</v>
      </c>
    </row>
    <row r="54" spans="1:11" ht="12.75">
      <c r="A54" t="s">
        <v>99</v>
      </c>
      <c r="G54">
        <f>COUNTIF('Odpovědi na formulář'!$BO:$BO,Mezivýpočet!G43)</f>
        <v>0</v>
      </c>
      <c r="H54">
        <f>COUNTIF('Odpovědi na formulář'!$BO:$BO,Mezivýpočet!H43)</f>
        <v>0</v>
      </c>
      <c r="I54">
        <f>COUNTIF('Odpovědi na formulář'!$BO:$BO,Mezivýpočet!I43)</f>
        <v>0</v>
      </c>
      <c r="J54">
        <f>COUNTIF('Odpovědi na formulář'!$BO:$BO,Mezivýpočet!J43)</f>
        <v>1</v>
      </c>
      <c r="K54">
        <f>COUNTIF('Odpovědi na formulář'!$BO:$BO,Mezivýpočet!K43)</f>
        <v>0</v>
      </c>
    </row>
    <row r="57" spans="1:2" ht="12.75">
      <c r="A57" s="5" t="s">
        <v>135</v>
      </c>
      <c r="B57" s="5" t="s">
        <v>136</v>
      </c>
    </row>
    <row r="58" spans="7:9" ht="12.75">
      <c r="G58" t="s">
        <v>79</v>
      </c>
      <c r="H58" t="s">
        <v>78</v>
      </c>
      <c r="I58" t="s">
        <v>81</v>
      </c>
    </row>
    <row r="59" spans="1:9" ht="12.75">
      <c r="A59" t="s">
        <v>123</v>
      </c>
      <c r="G59">
        <f>COUNTIF('Odpovědi na formulář'!$BR:$BR,Mezivýpočet!G58)</f>
        <v>19</v>
      </c>
      <c r="H59">
        <f>COUNTIF('Odpovědi na formulář'!$BR:$BR,Mezivýpočet!H58)</f>
        <v>1</v>
      </c>
      <c r="I59">
        <f>COUNTIF('Odpovědi na formulář'!$BR:$BR,Mezivýpočet!I58)</f>
        <v>0</v>
      </c>
    </row>
    <row r="60" spans="1:9" ht="12.75">
      <c r="A60" t="s">
        <v>124</v>
      </c>
      <c r="G60">
        <f>COUNTIF('Odpovědi na formulář'!$BS:$BS,Mezivýpočet!G58)</f>
        <v>7</v>
      </c>
      <c r="H60">
        <f>COUNTIF('Odpovědi na formulář'!$BS:$BS,Mezivýpočet!H58)</f>
        <v>10</v>
      </c>
      <c r="I60">
        <f>COUNTIF('Odpovědi na formulář'!$BS:$BS,Mezivýpočet!I58)</f>
        <v>3</v>
      </c>
    </row>
    <row r="61" spans="1:9" ht="12.75">
      <c r="A61" t="s">
        <v>88</v>
      </c>
      <c r="G61">
        <f>COUNTIF('Odpovědi na formulář'!$BT:$BT,Mezivýpočet!G58)</f>
        <v>16</v>
      </c>
      <c r="H61">
        <f>COUNTIF('Odpovědi na formulář'!$BT:$BT,Mezivýpočet!H58)</f>
        <v>4</v>
      </c>
      <c r="I61">
        <f>COUNTIF('Odpovědi na formulář'!$BT:$BT,Mezivýpočet!I58)</f>
        <v>0</v>
      </c>
    </row>
    <row r="62" spans="1:9" ht="12.75">
      <c r="A62" t="s">
        <v>125</v>
      </c>
      <c r="G62">
        <f>COUNTIF('Odpovědi na formulář'!$BU:$BU,Mezivýpočet!G58)</f>
        <v>3</v>
      </c>
      <c r="H62">
        <f>COUNTIF('Odpovědi na formulář'!$BU:$BU,Mezivýpočet!H58)</f>
        <v>15</v>
      </c>
      <c r="I62">
        <f>COUNTIF('Odpovědi na formulář'!$BU:$BU,Mezivýpočet!I58)</f>
        <v>2</v>
      </c>
    </row>
    <row r="63" spans="1:9" ht="12.75">
      <c r="A63" t="s">
        <v>126</v>
      </c>
      <c r="G63">
        <f>COUNTIF('Odpovědi na formulář'!$BV:$BV,Mezivýpočet!G58)</f>
        <v>4</v>
      </c>
      <c r="H63">
        <f>COUNTIF('Odpovědi na formulář'!$BV:$BV,Mezivýpočet!H58)</f>
        <v>9</v>
      </c>
      <c r="I63">
        <f>COUNTIF('Odpovědi na formulář'!$BV:$BV,Mezivýpočet!I58)</f>
        <v>7</v>
      </c>
    </row>
    <row r="64" spans="1:9" ht="12.75">
      <c r="A64" t="s">
        <v>98</v>
      </c>
      <c r="G64">
        <f>COUNTIF('Odpovědi na formulář'!$BW:$BW,Mezivýpočet!G58)</f>
        <v>10</v>
      </c>
      <c r="H64">
        <f>COUNTIF('Odpovědi na formulář'!$BW:$BW,Mezivýpočet!H58)</f>
        <v>7</v>
      </c>
      <c r="I64">
        <f>COUNTIF('Odpovědi na formulář'!$BW:$BW,Mezivýpočet!I58)</f>
        <v>2</v>
      </c>
    </row>
    <row r="65" spans="1:9" ht="12.75">
      <c r="A65" t="s">
        <v>127</v>
      </c>
      <c r="G65">
        <f>COUNTIF('Odpovědi na formulář'!$BX:$BX,Mezivýpočet!G58)</f>
        <v>17</v>
      </c>
      <c r="H65">
        <f>COUNTIF('Odpovědi na formulář'!$BX:$BX,Mezivýpočet!H58)</f>
        <v>2</v>
      </c>
      <c r="I65">
        <f>COUNTIF('Odpovědi na formulář'!$BX:$BX,Mezivýpočet!I58)</f>
        <v>0</v>
      </c>
    </row>
    <row r="66" spans="1:9" ht="12.75">
      <c r="A66" t="s">
        <v>128</v>
      </c>
      <c r="G66">
        <f>COUNTIF('Odpovědi na formulář'!$BY:$BY,Mezivýpočet!G58)</f>
        <v>18</v>
      </c>
      <c r="H66">
        <f>COUNTIF('Odpovědi na formulář'!$BY:$BY,Mezivýpočet!H58)</f>
        <v>1</v>
      </c>
      <c r="I66">
        <f>COUNTIF('Odpovědi na formulář'!$BY:$BY,Mezivýpočet!I58)</f>
        <v>0</v>
      </c>
    </row>
    <row r="67" spans="1:9" ht="12.75">
      <c r="A67" t="s">
        <v>129</v>
      </c>
      <c r="G67">
        <f>COUNTIF('Odpovědi na formulář'!$BZ:$BZ,Mezivýpočet!G58)</f>
        <v>0</v>
      </c>
      <c r="H67">
        <f>COUNTIF('Odpovědi na formulář'!$BZ:$BZ,Mezivýpočet!H58)</f>
        <v>11</v>
      </c>
      <c r="I67">
        <f>COUNTIF('Odpovědi na formulář'!$BZ:$BZ,Mezivýpočet!I58)</f>
        <v>8</v>
      </c>
    </row>
    <row r="68" spans="1:9" ht="12.75">
      <c r="A68" t="s">
        <v>99</v>
      </c>
      <c r="G68">
        <f>COUNTIF('Odpovědi na formulář'!$CA:$CA,Mezivýpočet!G58)</f>
        <v>0</v>
      </c>
      <c r="H68">
        <f>COUNTIF('Odpovědi na formulář'!$CA:$CA,Mezivýpočet!H58)</f>
        <v>0</v>
      </c>
      <c r="I68">
        <f>COUNTIF('Odpovědi na formulář'!$CA:$CA,Mezivýpočet!I58)</f>
        <v>0</v>
      </c>
    </row>
    <row r="72" ht="12.75">
      <c r="A72" s="5" t="s">
        <v>138</v>
      </c>
    </row>
    <row r="73" spans="7:11" ht="12.75">
      <c r="G73">
        <v>1</v>
      </c>
      <c r="H73">
        <v>2</v>
      </c>
      <c r="I73">
        <v>3</v>
      </c>
      <c r="J73">
        <v>4</v>
      </c>
      <c r="K73">
        <v>5</v>
      </c>
    </row>
    <row r="74" spans="7:12" ht="12.75">
      <c r="G74" s="28" t="s">
        <v>184</v>
      </c>
      <c r="H74" s="28" t="s">
        <v>185</v>
      </c>
      <c r="I74" s="28" t="s">
        <v>183</v>
      </c>
      <c r="J74" s="28" t="s">
        <v>186</v>
      </c>
      <c r="K74" s="28" t="s">
        <v>187</v>
      </c>
      <c r="L74" s="28"/>
    </row>
    <row r="75" spans="1:11" ht="12.75">
      <c r="A75" t="s">
        <v>139</v>
      </c>
      <c r="G75">
        <f>COUNTIF('Odpovědi na formulář'!$CE:$CE,Mezivýpočet!G73)</f>
        <v>0</v>
      </c>
      <c r="H75">
        <f>COUNTIF('Odpovědi na formulář'!$CE:$CE,Mezivýpočet!H73)</f>
        <v>0</v>
      </c>
      <c r="I75">
        <f>COUNTIF('Odpovědi na formulář'!$CE:$CE,Mezivýpočet!I73)</f>
        <v>2</v>
      </c>
      <c r="J75">
        <f>COUNTIF('Odpovědi na formulář'!$CE:$CE,Mezivýpočet!J73)</f>
        <v>6</v>
      </c>
      <c r="K75">
        <f>COUNTIF('Odpovědi na formulář'!$CE:$CE,Mezivýpočet!K73)</f>
        <v>11</v>
      </c>
    </row>
    <row r="76" spans="1:11" ht="12.75">
      <c r="A76" t="s">
        <v>140</v>
      </c>
      <c r="G76">
        <f>COUNTIF('Odpovědi na formulář'!$CF:$CF,Mezivýpočet!G73)</f>
        <v>0</v>
      </c>
      <c r="H76">
        <f>COUNTIF('Odpovědi na formulář'!$CF:$CF,Mezivýpočet!H73)</f>
        <v>0</v>
      </c>
      <c r="I76">
        <f>COUNTIF('Odpovědi na formulář'!$CF:$CF,Mezivýpočet!I73)</f>
        <v>5</v>
      </c>
      <c r="J76">
        <f>COUNTIF('Odpovědi na formulář'!$CF:$CF,Mezivýpočet!J73)</f>
        <v>7</v>
      </c>
      <c r="K76">
        <f>COUNTIF('Odpovědi na formulář'!$CF:$CF,Mezivýpočet!K73)</f>
        <v>7</v>
      </c>
    </row>
    <row r="77" spans="1:11" ht="12.75">
      <c r="A77" t="s">
        <v>141</v>
      </c>
      <c r="G77">
        <f>COUNTIF('Odpovědi na formulář'!$CG:$CG,Mezivýpočet!G73)</f>
        <v>0</v>
      </c>
      <c r="H77">
        <f>COUNTIF('Odpovědi na formulář'!$CG:$CG,Mezivýpočet!H73)</f>
        <v>1</v>
      </c>
      <c r="I77">
        <f>COUNTIF('Odpovědi na formulář'!$CG:$CG,Mezivýpočet!I73)</f>
        <v>1</v>
      </c>
      <c r="J77">
        <f>COUNTIF('Odpovědi na formulář'!$CG:$CG,Mezivýpočet!J73)</f>
        <v>3</v>
      </c>
      <c r="K77">
        <f>COUNTIF('Odpovědi na formulář'!$CG:$CG,Mezivýpočet!K73)</f>
        <v>4</v>
      </c>
    </row>
    <row r="78" spans="1:11" ht="12.75">
      <c r="A78" t="s">
        <v>142</v>
      </c>
      <c r="G78">
        <f>COUNTIF('Odpovědi na formulář'!$CH:$CH,Mezivýpočet!G73)</f>
        <v>0</v>
      </c>
      <c r="H78">
        <f>COUNTIF('Odpovědi na formulář'!$CH:$CH,Mezivýpočet!H73)</f>
        <v>1</v>
      </c>
      <c r="I78">
        <f>COUNTIF('Odpovědi na formulář'!$CH:$CH,Mezivýpočet!I73)</f>
        <v>1</v>
      </c>
      <c r="J78">
        <f>COUNTIF('Odpovědi na formulář'!$CH:$CH,Mezivýpočet!J73)</f>
        <v>0</v>
      </c>
      <c r="K78">
        <f>COUNTIF('Odpovědi na formulář'!$CH:$CH,Mezivýpočet!K73)</f>
        <v>1</v>
      </c>
    </row>
    <row r="79" spans="1:11" ht="12.75">
      <c r="A79" t="s">
        <v>143</v>
      </c>
      <c r="G79">
        <f>COUNTIF('Odpovědi na formulář'!$CJ:$CJ,Mezivýpočet!G73)</f>
        <v>1</v>
      </c>
      <c r="H79">
        <f>COUNTIF('Odpovědi na formulář'!$CJ:$CJ,Mezivýpočet!H73)</f>
        <v>1</v>
      </c>
      <c r="I79">
        <f>COUNTIF('Odpovědi na formulář'!$CJ:$CJ,Mezivýpočet!I73)</f>
        <v>0</v>
      </c>
      <c r="J79">
        <f>COUNTIF('Odpovědi na formulář'!$CJ:$CJ,Mezivýpočet!J73)</f>
        <v>3</v>
      </c>
      <c r="K79">
        <f>COUNTIF('Odpovědi na formulář'!$CJ:$CJ,Mezivýpočet!K73)</f>
        <v>14</v>
      </c>
    </row>
    <row r="80" spans="1:11" ht="12.75">
      <c r="A80" t="s">
        <v>99</v>
      </c>
      <c r="G80">
        <f>COUNTIF('Odpovědi na formulář'!$CK:$CK,Mezivýpočet!G73)</f>
        <v>0</v>
      </c>
      <c r="H80">
        <f>COUNTIF('Odpovědi na formulář'!$CK:$CK,Mezivýpočet!H73)</f>
        <v>0</v>
      </c>
      <c r="I80">
        <f>COUNTIF('Odpovědi na formulář'!$CK:$CK,Mezivýpočet!I73)</f>
        <v>0</v>
      </c>
      <c r="J80">
        <f>COUNTIF('Odpovědi na formulář'!$CK:$CK,Mezivýpočet!J73)</f>
        <v>0</v>
      </c>
      <c r="K80">
        <f>COUNTIF('Odpovědi na formulář'!$CK:$CK,Mezivýpočet!K73)</f>
        <v>0</v>
      </c>
    </row>
    <row r="84" spans="1:4" ht="12.75">
      <c r="A84" t="s">
        <v>144</v>
      </c>
      <c r="B84" t="s">
        <v>145</v>
      </c>
      <c r="C84" t="s">
        <v>146</v>
      </c>
      <c r="D84" t="s">
        <v>147</v>
      </c>
    </row>
    <row r="85" spans="1:2" ht="12.75">
      <c r="A85" t="s">
        <v>149</v>
      </c>
      <c r="B85" t="s">
        <v>150</v>
      </c>
    </row>
    <row r="86" spans="1:2" ht="12.75">
      <c r="A86" t="s">
        <v>84</v>
      </c>
      <c r="B86">
        <f>COUNTIF('Odpovědi na formulář'!CM:CM,Mezivýpočet!A86)</f>
        <v>1</v>
      </c>
    </row>
    <row r="87" spans="1:2" ht="12.75">
      <c r="A87" t="s">
        <v>192</v>
      </c>
      <c r="B87">
        <f>COUNTIF('Odpovědi na formulář'!CM:CM,Mezivýpočet!A87)</f>
        <v>6</v>
      </c>
    </row>
    <row r="88" spans="1:2" ht="12.75">
      <c r="A88" t="s">
        <v>148</v>
      </c>
      <c r="B88">
        <f>COUNTIF('Odpovědi na formulář'!CM:CM,Mezivýpočet!A88)</f>
        <v>4</v>
      </c>
    </row>
    <row r="91" spans="1:2" ht="12.75">
      <c r="A91" t="s">
        <v>151</v>
      </c>
      <c r="B91" t="s">
        <v>152</v>
      </c>
    </row>
    <row r="93" spans="1:3" ht="12.75">
      <c r="A93" t="s">
        <v>99</v>
      </c>
      <c r="B93" t="s">
        <v>99</v>
      </c>
      <c r="C93">
        <f>COUNTA('Odpovědi na formulář'!CO:CO)-1-SUM(C94:C97)</f>
        <v>0</v>
      </c>
    </row>
    <row r="94" spans="1:3" ht="12.75">
      <c r="A94" t="s">
        <v>155</v>
      </c>
      <c r="B94" t="s">
        <v>156</v>
      </c>
      <c r="C94">
        <f>COUNTIF('Odpovědi na formulář'!CO:CO,A94)</f>
        <v>0</v>
      </c>
    </row>
    <row r="95" spans="1:3" ht="12.75">
      <c r="A95" t="s">
        <v>154</v>
      </c>
      <c r="B95" t="s">
        <v>154</v>
      </c>
      <c r="C95">
        <f>COUNTIF('Odpovědi na formulář'!CO:CO,A95)</f>
        <v>3</v>
      </c>
    </row>
    <row r="96" spans="1:3" ht="12.75">
      <c r="A96" t="s">
        <v>153</v>
      </c>
      <c r="B96" t="s">
        <v>157</v>
      </c>
      <c r="C96">
        <f>COUNTIF('Odpovědi na formulář'!CO:CO,A96)</f>
        <v>0</v>
      </c>
    </row>
    <row r="97" spans="1:3" ht="12.75">
      <c r="A97" t="s">
        <v>80</v>
      </c>
      <c r="B97" t="s">
        <v>80</v>
      </c>
      <c r="C97">
        <f>COUNTIF('Odpovědi na formulář'!CO:CO,A97)</f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admin a</cp:lastModifiedBy>
  <cp:lastPrinted>2014-03-05T08:36:53Z</cp:lastPrinted>
  <dcterms:created xsi:type="dcterms:W3CDTF">2014-02-24T15:30:46Z</dcterms:created>
  <dcterms:modified xsi:type="dcterms:W3CDTF">2014-03-14T17:46:07Z</dcterms:modified>
  <cp:category/>
  <cp:version/>
  <cp:contentType/>
  <cp:contentStatus/>
</cp:coreProperties>
</file>